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112561F-EB1E-43EB-9172-3AD2C9B96B16}" xr6:coauthVersionLast="47" xr6:coauthVersionMax="47" xr10:uidLastSave="{00000000-0000-0000-0000-000000000000}"/>
  <bookViews>
    <workbookView xWindow="-120" yWindow="-120" windowWidth="29040" windowHeight="15720" activeTab="4" xr2:uid="{F76180CB-E917-47FE-89EB-D9D54262AC97}"/>
  </bookViews>
  <sheets>
    <sheet name="1" sheetId="1" r:id="rId1"/>
    <sheet name="2" sheetId="2" r:id="rId2"/>
    <sheet name="3" sheetId="3" r:id="rId3"/>
    <sheet name="4" sheetId="4" r:id="rId4"/>
    <sheet name="5" sheetId="5" r:id="rId5"/>
  </sheets>
  <externalReferences>
    <externalReference r:id="rId6"/>
    <externalReference r:id="rId7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56" i="5" l="1"/>
  <c r="Q56" i="5"/>
  <c r="P56" i="5"/>
  <c r="V55" i="5"/>
  <c r="U55" i="5"/>
  <c r="T55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F55" i="5"/>
  <c r="E55" i="5"/>
  <c r="D55" i="5"/>
  <c r="C33" i="5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47" i="5" s="1"/>
  <c r="V31" i="5"/>
  <c r="U31" i="5"/>
  <c r="T31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R16" i="5"/>
  <c r="Q16" i="5"/>
  <c r="P16" i="5"/>
  <c r="O16" i="5"/>
  <c r="O56" i="5" s="1"/>
  <c r="N16" i="5"/>
  <c r="N56" i="5" s="1"/>
  <c r="M16" i="5"/>
  <c r="M56" i="5" s="1"/>
  <c r="I16" i="5"/>
  <c r="I56" i="5" s="1"/>
  <c r="G16" i="5"/>
  <c r="G56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V4" i="5"/>
  <c r="V16" i="5" s="1"/>
  <c r="V56" i="5" s="1"/>
  <c r="U4" i="5"/>
  <c r="U16" i="5" s="1"/>
  <c r="U56" i="5" s="1"/>
  <c r="T4" i="5"/>
  <c r="T16" i="5" s="1"/>
  <c r="T56" i="5" s="1"/>
  <c r="S4" i="5"/>
  <c r="S16" i="5" s="1"/>
  <c r="S56" i="5" s="1"/>
  <c r="R4" i="5"/>
  <c r="Q4" i="5"/>
  <c r="P4" i="5"/>
  <c r="O4" i="5"/>
  <c r="N4" i="5"/>
  <c r="M4" i="5"/>
  <c r="L4" i="5"/>
  <c r="L16" i="5" s="1"/>
  <c r="L56" i="5" s="1"/>
  <c r="K4" i="5"/>
  <c r="K16" i="5" s="1"/>
  <c r="K56" i="5" s="1"/>
  <c r="J4" i="5"/>
  <c r="J16" i="5" s="1"/>
  <c r="J56" i="5" s="1"/>
  <c r="I4" i="5"/>
  <c r="H4" i="5"/>
  <c r="H16" i="5" s="1"/>
  <c r="H56" i="5" s="1"/>
  <c r="G4" i="5"/>
  <c r="F4" i="5"/>
  <c r="F16" i="5" s="1"/>
  <c r="F56" i="5" s="1"/>
  <c r="E4" i="5"/>
  <c r="E16" i="5" s="1"/>
  <c r="E56" i="5" s="1"/>
  <c r="D4" i="5"/>
  <c r="D16" i="5" s="1"/>
  <c r="D56" i="5" s="1"/>
  <c r="A2" i="5"/>
  <c r="B1" i="5"/>
  <c r="V54" i="4"/>
  <c r="U54" i="4"/>
  <c r="T54" i="4"/>
  <c r="S54" i="4"/>
  <c r="R54" i="4"/>
  <c r="Q54" i="4"/>
  <c r="P54" i="4"/>
  <c r="O54" i="4"/>
  <c r="N54" i="4"/>
  <c r="M54" i="4"/>
  <c r="L54" i="4"/>
  <c r="K54" i="4"/>
  <c r="J54" i="4"/>
  <c r="I54" i="4"/>
  <c r="H54" i="4"/>
  <c r="G54" i="4"/>
  <c r="F54" i="4"/>
  <c r="E54" i="4"/>
  <c r="D54" i="4"/>
  <c r="C35" i="4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53" i="4" s="1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21" i="4"/>
  <c r="C22" i="4" s="1"/>
  <c r="C24" i="4" s="1"/>
  <c r="C25" i="4" s="1"/>
  <c r="C26" i="4" s="1"/>
  <c r="C27" i="4" s="1"/>
  <c r="C28" i="4" s="1"/>
  <c r="C29" i="4" s="1"/>
  <c r="C30" i="4" s="1"/>
  <c r="C31" i="4" s="1"/>
  <c r="C32" i="4" s="1"/>
  <c r="C5" i="4"/>
  <c r="C6" i="4" s="1"/>
  <c r="C7" i="4" s="1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18" i="4" s="1"/>
  <c r="A2" i="4"/>
  <c r="B1" i="4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30" i="3"/>
  <c r="C31" i="3" s="1"/>
  <c r="C32" i="3" s="1"/>
  <c r="C33" i="3" s="1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A2" i="3"/>
  <c r="B1" i="3"/>
  <c r="V49" i="2"/>
  <c r="U49" i="2"/>
  <c r="T49" i="2"/>
  <c r="S49" i="2"/>
  <c r="R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C30" i="2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19" i="2"/>
  <c r="C20" i="2" s="1"/>
  <c r="C21" i="2" s="1"/>
  <c r="C22" i="2" s="1"/>
  <c r="C23" i="2" s="1"/>
  <c r="C24" i="2" s="1"/>
  <c r="C25" i="2" s="1"/>
  <c r="C26" i="2" s="1"/>
  <c r="C27" i="2" s="1"/>
  <c r="C18" i="2"/>
  <c r="C7" i="2"/>
  <c r="C8" i="2" s="1"/>
  <c r="C9" i="2" s="1"/>
  <c r="C10" i="2" s="1"/>
  <c r="C11" i="2" s="1"/>
  <c r="C12" i="2" s="1"/>
  <c r="C13" i="2" s="1"/>
  <c r="C14" i="2" s="1"/>
  <c r="C15" i="2" s="1"/>
  <c r="C6" i="2"/>
  <c r="C5" i="2"/>
  <c r="A2" i="2"/>
  <c r="B1" i="2"/>
  <c r="P49" i="1"/>
  <c r="H49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30" i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18" i="1"/>
  <c r="C19" i="1" s="1"/>
  <c r="C20" i="1" s="1"/>
  <c r="C21" i="1" s="1"/>
  <c r="C22" i="1" s="1"/>
  <c r="C23" i="1" s="1"/>
  <c r="C24" i="1" s="1"/>
  <c r="C25" i="1" s="1"/>
  <c r="C26" i="1" s="1"/>
  <c r="C27" i="1" s="1"/>
  <c r="V16" i="1"/>
  <c r="V49" i="1" s="1"/>
  <c r="U16" i="1"/>
  <c r="U49" i="1" s="1"/>
  <c r="T16" i="1"/>
  <c r="T49" i="1" s="1"/>
  <c r="S16" i="1"/>
  <c r="S49" i="1" s="1"/>
  <c r="P16" i="1"/>
  <c r="O16" i="1"/>
  <c r="O49" i="1" s="1"/>
  <c r="N16" i="1"/>
  <c r="N49" i="1" s="1"/>
  <c r="M16" i="1"/>
  <c r="M49" i="1" s="1"/>
  <c r="I16" i="1"/>
  <c r="I49" i="1" s="1"/>
  <c r="H16" i="1"/>
  <c r="G16" i="1"/>
  <c r="G49" i="1" s="1"/>
  <c r="F16" i="1"/>
  <c r="F49" i="1" s="1"/>
  <c r="E16" i="1"/>
  <c r="E49" i="1" s="1"/>
  <c r="D16" i="1"/>
  <c r="D49" i="1" s="1"/>
  <c r="B49" i="1" s="1"/>
  <c r="C5" i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V4" i="1"/>
  <c r="U4" i="1"/>
  <c r="T4" i="1"/>
  <c r="S4" i="1"/>
  <c r="R4" i="1"/>
  <c r="R16" i="1" s="1"/>
  <c r="R49" i="1" s="1"/>
  <c r="Q4" i="1"/>
  <c r="Q16" i="1" s="1"/>
  <c r="Q49" i="1" s="1"/>
  <c r="P4" i="1"/>
  <c r="O4" i="1"/>
  <c r="N4" i="1"/>
  <c r="M4" i="1"/>
  <c r="L4" i="1"/>
  <c r="L16" i="1" s="1"/>
  <c r="L49" i="1" s="1"/>
  <c r="K4" i="1"/>
  <c r="K16" i="1" s="1"/>
  <c r="K49" i="1" s="1"/>
  <c r="J4" i="1"/>
  <c r="J16" i="1" s="1"/>
  <c r="J49" i="1" s="1"/>
  <c r="I4" i="1"/>
  <c r="H4" i="1"/>
  <c r="G4" i="1"/>
  <c r="F4" i="1"/>
  <c r="E4" i="1"/>
  <c r="D4" i="1"/>
  <c r="C49" i="5" l="1"/>
  <c r="C50" i="5" s="1"/>
  <c r="C51" i="5" s="1"/>
  <c r="C52" i="5" s="1"/>
  <c r="C53" i="5" s="1"/>
  <c r="C54" i="5" s="1"/>
  <c r="C48" i="5"/>
  <c r="B56" i="5"/>
  <c r="M4" i="2" l="1"/>
  <c r="M16" i="2" s="1"/>
  <c r="M50" i="2" s="1"/>
  <c r="M4" i="3" l="1"/>
  <c r="M16" i="3" s="1"/>
  <c r="M45" i="3" s="1"/>
  <c r="M4" i="4" l="1"/>
  <c r="M19" i="4" s="1"/>
  <c r="M55" i="4" s="1"/>
  <c r="N4" i="2" l="1"/>
  <c r="N16" i="2" s="1"/>
  <c r="N50" i="2" s="1"/>
  <c r="N4" i="3" l="1"/>
  <c r="N16" i="3" s="1"/>
  <c r="N45" i="3" s="1"/>
  <c r="N4" i="4" l="1"/>
  <c r="N19" i="4" s="1"/>
  <c r="N55" i="4" s="1"/>
  <c r="G4" i="2" l="1"/>
  <c r="G16" i="2" s="1"/>
  <c r="G50" i="2" s="1"/>
  <c r="I4" i="2"/>
  <c r="I16" i="2" s="1"/>
  <c r="I50" i="2" s="1"/>
  <c r="J4" i="2"/>
  <c r="J16" i="2" s="1"/>
  <c r="J50" i="2" s="1"/>
  <c r="K4" i="2"/>
  <c r="K16" i="2" s="1"/>
  <c r="K50" i="2" s="1"/>
  <c r="V4" i="2"/>
  <c r="V16" i="2" s="1"/>
  <c r="V50" i="2" s="1"/>
  <c r="H4" i="2"/>
  <c r="H16" i="2" s="1"/>
  <c r="H50" i="2" s="1"/>
  <c r="R4" i="2"/>
  <c r="R16" i="2" s="1"/>
  <c r="R50" i="2" s="1"/>
  <c r="L4" i="2"/>
  <c r="L16" i="2" s="1"/>
  <c r="L50" i="2" s="1"/>
  <c r="E4" i="2"/>
  <c r="E16" i="2" s="1"/>
  <c r="E50" i="2" s="1"/>
  <c r="F4" i="2"/>
  <c r="F16" i="2" s="1"/>
  <c r="F50" i="2" s="1"/>
  <c r="T4" i="2"/>
  <c r="T16" i="2" s="1"/>
  <c r="T50" i="2" s="1"/>
  <c r="O4" i="2"/>
  <c r="O16" i="2" s="1"/>
  <c r="O50" i="2" s="1"/>
  <c r="P4" i="2"/>
  <c r="P16" i="2" s="1"/>
  <c r="P50" i="2" s="1"/>
  <c r="Q4" i="2"/>
  <c r="Q16" i="2" s="1"/>
  <c r="Q50" i="2" s="1"/>
  <c r="S4" i="2"/>
  <c r="S16" i="2" s="1"/>
  <c r="S50" i="2" s="1"/>
  <c r="U4" i="2"/>
  <c r="U16" i="2" s="1"/>
  <c r="U50" i="2" s="1"/>
  <c r="S4" i="3" l="1"/>
  <c r="S16" i="3" s="1"/>
  <c r="S45" i="3" s="1"/>
  <c r="V4" i="3"/>
  <c r="V16" i="3" s="1"/>
  <c r="V45" i="3" s="1"/>
  <c r="G4" i="3"/>
  <c r="G16" i="3" s="1"/>
  <c r="G45" i="3" s="1"/>
  <c r="P4" i="3"/>
  <c r="P16" i="3" s="1"/>
  <c r="P45" i="3" s="1"/>
  <c r="K4" i="3"/>
  <c r="K16" i="3" s="1"/>
  <c r="K45" i="3" s="1"/>
  <c r="F4" i="3"/>
  <c r="F16" i="3" s="1"/>
  <c r="F45" i="3" s="1"/>
  <c r="T4" i="3"/>
  <c r="T16" i="3" s="1"/>
  <c r="T45" i="3" s="1"/>
  <c r="E4" i="3"/>
  <c r="E16" i="3" s="1"/>
  <c r="E45" i="3" s="1"/>
  <c r="L4" i="3"/>
  <c r="L16" i="3" s="1"/>
  <c r="L45" i="3" s="1"/>
  <c r="Q4" i="3"/>
  <c r="Q16" i="3" s="1"/>
  <c r="Q45" i="3" s="1"/>
  <c r="O4" i="3"/>
  <c r="O16" i="3" s="1"/>
  <c r="O45" i="3" s="1"/>
  <c r="R4" i="3"/>
  <c r="R16" i="3" s="1"/>
  <c r="R45" i="3" s="1"/>
  <c r="J4" i="3"/>
  <c r="J16" i="3" s="1"/>
  <c r="J45" i="3" s="1"/>
  <c r="U4" i="3"/>
  <c r="U16" i="3" s="1"/>
  <c r="U45" i="3" s="1"/>
  <c r="I4" i="3"/>
  <c r="I16" i="3" s="1"/>
  <c r="I45" i="3" s="1"/>
  <c r="H4" i="3"/>
  <c r="H16" i="3" s="1"/>
  <c r="H45" i="3" s="1"/>
  <c r="S4" i="4"/>
  <c r="S19" i="4" s="1"/>
  <c r="S55" i="4" s="1"/>
  <c r="V4" i="4"/>
  <c r="V19" i="4" s="1"/>
  <c r="V55" i="4" s="1"/>
  <c r="P4" i="4"/>
  <c r="P19" i="4" s="1"/>
  <c r="P55" i="4" s="1"/>
  <c r="G4" i="4"/>
  <c r="G19" i="4" s="1"/>
  <c r="G55" i="4" s="1"/>
  <c r="H4" i="4" l="1"/>
  <c r="H19" i="4" s="1"/>
  <c r="H55" i="4" s="1"/>
  <c r="E4" i="4"/>
  <c r="E19" i="4" s="1"/>
  <c r="E55" i="4" s="1"/>
  <c r="J4" i="4"/>
  <c r="J19" i="4" s="1"/>
  <c r="J55" i="4" s="1"/>
  <c r="T4" i="4"/>
  <c r="T19" i="4" s="1"/>
  <c r="T55" i="4" s="1"/>
  <c r="O4" i="4"/>
  <c r="O19" i="4" s="1"/>
  <c r="O55" i="4" s="1"/>
  <c r="F4" i="4"/>
  <c r="F19" i="4" s="1"/>
  <c r="F55" i="4" s="1"/>
  <c r="Q4" i="4"/>
  <c r="Q19" i="4" s="1"/>
  <c r="Q55" i="4" s="1"/>
  <c r="K4" i="4"/>
  <c r="K19" i="4" s="1"/>
  <c r="K55" i="4" s="1"/>
  <c r="L4" i="4"/>
  <c r="L19" i="4" s="1"/>
  <c r="L55" i="4" s="1"/>
  <c r="U4" i="4"/>
  <c r="U19" i="4" s="1"/>
  <c r="U55" i="4" s="1"/>
  <c r="R4" i="4"/>
  <c r="R19" i="4" s="1"/>
  <c r="R55" i="4" s="1"/>
  <c r="I4" i="4"/>
  <c r="I19" i="4" s="1"/>
  <c r="I55" i="4" s="1"/>
  <c r="D4" i="2" l="1"/>
  <c r="D16" i="2" s="1"/>
  <c r="D50" i="2" s="1"/>
  <c r="B50" i="2" s="1"/>
  <c r="D4" i="3" l="1"/>
  <c r="D16" i="3" s="1"/>
  <c r="D45" i="3" s="1"/>
  <c r="B45" i="3" s="1"/>
  <c r="D4" i="4" l="1"/>
  <c r="D19" i="4" s="1"/>
  <c r="D55" i="4" s="1"/>
  <c r="B55" i="4" s="1"/>
</calcChain>
</file>

<file path=xl/sharedStrings.xml><?xml version="1.0" encoding="utf-8"?>
<sst xmlns="http://schemas.openxmlformats.org/spreadsheetml/2006/main" count="349" uniqueCount="103">
  <si>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</si>
  <si>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</si>
  <si>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</si>
  <si>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</si>
  <si>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</si>
  <si>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</si>
  <si>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</si>
  <si>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</si>
  <si>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</si>
  <si>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</si>
  <si>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</si>
  <si>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</si>
  <si>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</si>
  <si>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</si>
  <si>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</si>
  <si>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</si>
  <si>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</si>
  <si>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</si>
  <si>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</si>
  <si>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</si>
  <si>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</si>
  <si>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</si>
  <si>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</si>
  <si>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</si>
  <si>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</si>
  <si>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</si>
  <si>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</si>
  <si>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</si>
  <si>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</si>
  <si>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</si>
  <si>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</si>
  <si>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مراكز شحن الكهرباء الخارجية</t>
  </si>
  <si>
    <t>مبيعات كهرباء</t>
  </si>
  <si>
    <t>مراكز شحن المياه الخارجية</t>
  </si>
  <si>
    <t>مبيعات مياه</t>
  </si>
  <si>
    <t>من حساب</t>
  </si>
  <si>
    <t>الى حساب</t>
  </si>
  <si>
    <t>بال بيه كهرباء</t>
  </si>
  <si>
    <t>مشروع النفايات</t>
  </si>
  <si>
    <t>الحساب الرئيسي</t>
  </si>
  <si>
    <t>بال بيه مياه</t>
  </si>
  <si>
    <t>الصندوق الرئيسي</t>
  </si>
  <si>
    <t>المصروفات</t>
  </si>
  <si>
    <t>مثقال رضا صادق ذياب</t>
  </si>
  <si>
    <t>اجور باجر شهر 2 / 2026</t>
  </si>
  <si>
    <t>شركة محطة كفرراعي للمحروقات</t>
  </si>
  <si>
    <t>بدل تنقل موظف البلدية محمد منجد</t>
  </si>
  <si>
    <t>مساعدة الفقراء</t>
  </si>
  <si>
    <t>شحن كهرباء مجاني</t>
  </si>
  <si>
    <t>شحن مياه مجاني</t>
  </si>
  <si>
    <t>الارصدة النقدية الاجمالية شيقل</t>
  </si>
  <si>
    <t>الرصيد</t>
  </si>
  <si>
    <t>طارق زكي محمد ملحم</t>
  </si>
  <si>
    <t>اجور عامل مع قسم الكهرباء</t>
  </si>
  <si>
    <t>محمد عارف ابراهيم وابناءه عارف ومهدي ورامي</t>
  </si>
  <si>
    <t>رسوم بناء</t>
  </si>
  <si>
    <t>البنك الرئيسي</t>
  </si>
  <si>
    <t>البنك مياه</t>
  </si>
  <si>
    <t>علي فؤاد الاطرش</t>
  </si>
  <si>
    <t>مساهمة زفته</t>
  </si>
  <si>
    <t xml:space="preserve">من حساب </t>
  </si>
  <si>
    <t>بدل تنقلات موظف البلدية علي هاشم الى رام الله</t>
  </si>
  <si>
    <t>بدل تنقلات موظف البلدية ساهر فياض الى رام الله</t>
  </si>
  <si>
    <t>الحالات الاجتماعية</t>
  </si>
  <si>
    <t>مجلس قروي فحمة</t>
  </si>
  <si>
    <t>اثمان مياه شهر 2 /  2026</t>
  </si>
  <si>
    <t>مشتركي الكهرباء والمياه</t>
  </si>
  <si>
    <t>اثمان كرتات عدادت كهرباء ومياه</t>
  </si>
  <si>
    <t>عبد العزيز يوسف شلاخ</t>
  </si>
  <si>
    <t>فصل اشتراك كهرباء</t>
  </si>
  <si>
    <t>مراد محمد طالب</t>
  </si>
  <si>
    <t>اعفاء شحن كهرباء نازحين</t>
  </si>
  <si>
    <t>اعفاء شحن مياه نازحين</t>
  </si>
  <si>
    <t>يوسف سويدة</t>
  </si>
  <si>
    <t>فاتورة مشتريات مواد تنظيف</t>
  </si>
  <si>
    <t xml:space="preserve"> لا</t>
  </si>
  <si>
    <t>حسام محمد مطلق صبيح</t>
  </si>
  <si>
    <t>تنازل عن اشتراك كهرباء</t>
  </si>
  <si>
    <t>رزق برهان فتحي الشيخ ابراهيم</t>
  </si>
  <si>
    <t>تنك مياه عدد 2</t>
  </si>
  <si>
    <t>عمولات بنكية</t>
  </si>
  <si>
    <t>نهاد احمد محمد ملحم</t>
  </si>
  <si>
    <t>اجور لحام ماسورة وغطاء بئر مياه البلدية</t>
  </si>
  <si>
    <t>ربيع حسام كامل اسعد ذياب</t>
  </si>
  <si>
    <t>اجور مهندس في قسم الهندسة ارشفة ملفات</t>
  </si>
  <si>
    <t>شركة فرانكلين للمقاولات</t>
  </si>
  <si>
    <t>دفعة رابعة من مشروع بئر مياه البلدية</t>
  </si>
  <si>
    <t>دائرة مياه الضفة الغربية</t>
  </si>
  <si>
    <t>جدولة ديون سابقة</t>
  </si>
  <si>
    <t>مجلس الخدمات المشترك</t>
  </si>
  <si>
    <t>تسديد ديون مياه سابقة</t>
  </si>
  <si>
    <t>شركة فيوري تريد للمقاولات</t>
  </si>
  <si>
    <t>اثمان عدادات مياه مسبقة الدفع</t>
  </si>
  <si>
    <t>ايمن حسين محمد الاطرش</t>
  </si>
  <si>
    <t>لوازم شبكة المياه</t>
  </si>
  <si>
    <t>شركة سيلا لايت</t>
  </si>
  <si>
    <t>توريد وتركيب محمول كهرباء وملحقاته</t>
  </si>
  <si>
    <t>عبد الرحمن طارق وليد صبيح</t>
  </si>
  <si>
    <t>اعمال بناء وصيانة مدرسة ذكور كفرراعي</t>
  </si>
  <si>
    <t>بلدية علار</t>
  </si>
  <si>
    <t>جدولة ديون مياه سابقة</t>
  </si>
  <si>
    <t>شركة سرطبة (ساتكو) للمقاولات</t>
  </si>
  <si>
    <t>مساهمة البلدية في تطوير خط طوباس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</si>
</sst>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[Red]\-#,##0.00\ "/>
    <numFmt numFmtId="165" formatCode="#,##0_ ;[Red]\-#,##0\ "/>
    <numFmt numFmtId="166" formatCode="#,##0.000_ ;[Red]\-#,##0.00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165" fontId="2" fillId="4" borderId="30" xfId="0" applyNumberFormat="1" applyFont="1" applyFill="1" applyBorder="1" applyAlignment="1">
      <alignment horizontal="center"/>
    </xf>
    <xf numFmtId="164" fontId="2" fillId="4" borderId="31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0" fontId="1" fillId="4" borderId="32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3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165" fontId="2" fillId="5" borderId="30" xfId="0" applyNumberFormat="1" applyFont="1" applyFill="1" applyBorder="1" applyAlignment="1">
      <alignment horizontal="center"/>
    </xf>
    <xf numFmtId="164" fontId="2" fillId="5" borderId="31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3" fillId="0" borderId="1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164" fontId="1" fillId="2" borderId="34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64" fontId="1" fillId="2" borderId="33" xfId="0" applyNumberFormat="1" applyFont="1" applyFill="1" applyBorder="1" applyAlignment="1">
      <alignment horizontal="center"/>
    </xf>
    <xf numFmtId="164" fontId="1" fillId="2" borderId="43" xfId="0" applyNumberFormat="1" applyFont="1" applyFill="1" applyBorder="1" applyAlignment="1">
      <alignment horizontal="center"/>
    </xf>
    <xf numFmtId="164" fontId="1" fillId="2" borderId="21" xfId="0" applyNumberFormat="1" applyFont="1" applyFill="1" applyBorder="1" applyAlignment="1">
      <alignment horizontal="center"/>
    </xf>
    <xf numFmtId="164" fontId="2" fillId="4" borderId="41" xfId="0" applyNumberFormat="1" applyFont="1" applyFill="1" applyBorder="1" applyAlignment="1">
      <alignment horizontal="center"/>
    </xf>
    <xf numFmtId="164" fontId="2" fillId="4" borderId="26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41" xfId="0" applyNumberFormat="1" applyFont="1" applyFill="1" applyBorder="1" applyAlignment="1">
      <alignment horizontal="center"/>
    </xf>
    <xf numFmtId="164" fontId="2" fillId="5" borderId="2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45" xfId="0" applyNumberFormat="1" applyFont="1" applyFill="1" applyBorder="1" applyAlignment="1">
      <alignment horizontal="center"/>
    </xf>
    <xf numFmtId="164" fontId="2" fillId="0" borderId="45" xfId="0" applyNumberFormat="1" applyFont="1" applyBorder="1" applyAlignment="1">
      <alignment horizontal="center"/>
    </xf>
    <xf numFmtId="164" fontId="2" fillId="0" borderId="46" xfId="0" applyNumberFormat="1" applyFont="1" applyBorder="1" applyAlignment="1">
      <alignment horizontal="center"/>
    </xf>
    <xf numFmtId="164" fontId="2" fillId="4" borderId="47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3" xfId="0" applyNumberFormat="1" applyFont="1" applyFill="1" applyBorder="1" applyAlignment="1">
      <alignment horizontal="center"/>
    </xf>
    <xf numFmtId="164" fontId="2" fillId="5" borderId="47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5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2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2.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3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3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الجباية"/>
      <sheetName val="الجرد"/>
      <sheetName val="سلف وامانات"/>
      <sheetName val="الارصدة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4">
          <cell r="F4">
            <v>307.52200000000005</v>
          </cell>
        </row>
        <row r="53">
          <cell r="D53">
            <v>0</v>
          </cell>
          <cell r="E53">
            <v>13915</v>
          </cell>
          <cell r="G53">
            <v>0</v>
          </cell>
          <cell r="H53">
            <v>-7870.1000000000931</v>
          </cell>
          <cell r="I53">
            <v>37908.614999999998</v>
          </cell>
          <cell r="J53">
            <v>271.06999999999721</v>
          </cell>
          <cell r="K53">
            <v>1</v>
          </cell>
          <cell r="L53">
            <v>36079.500000000015</v>
          </cell>
          <cell r="M53">
            <v>70000</v>
          </cell>
          <cell r="N53">
            <v>12072</v>
          </cell>
          <cell r="O53">
            <v>0</v>
          </cell>
          <cell r="P53">
            <v>9.9999998055864125E-3</v>
          </cell>
          <cell r="Q53">
            <v>10305.56</v>
          </cell>
          <cell r="R53">
            <v>0</v>
          </cell>
          <cell r="S53">
            <v>-2239.0699999999924</v>
          </cell>
          <cell r="T53">
            <v>2879</v>
          </cell>
          <cell r="U53">
            <v>350000</v>
          </cell>
          <cell r="V53">
            <v>20738.360000000022</v>
          </cell>
        </row>
      </sheetData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الجباية"/>
      <sheetName val="الجرد"/>
      <sheetName val="سلف وامانات"/>
      <sheetName val="الارصدة "/>
    </sheetNames>
    <sheetDataSet>
      <sheetData sheetId="0">
        <row r="1">
          <cell r="B1">
            <v>3</v>
          </cell>
        </row>
        <row r="2">
          <cell r="A2">
            <v>2025</v>
          </cell>
        </row>
        <row r="49">
          <cell r="D49">
            <v>9812</v>
          </cell>
          <cell r="E49">
            <v>3915</v>
          </cell>
          <cell r="F49">
            <v>307.52200000000005</v>
          </cell>
          <cell r="G49">
            <v>0</v>
          </cell>
          <cell r="H49">
            <v>28129.899999999907</v>
          </cell>
          <cell r="I49">
            <v>37908.614999999998</v>
          </cell>
          <cell r="J49">
            <v>271.06999999999721</v>
          </cell>
          <cell r="K49">
            <v>1</v>
          </cell>
          <cell r="L49">
            <v>79.500000000014552</v>
          </cell>
          <cell r="M49">
            <v>70000</v>
          </cell>
          <cell r="N49">
            <v>12072</v>
          </cell>
          <cell r="O49">
            <v>0</v>
          </cell>
          <cell r="P49">
            <v>9611.1299999998046</v>
          </cell>
          <cell r="Q49">
            <v>0</v>
          </cell>
          <cell r="R49">
            <v>0</v>
          </cell>
          <cell r="S49">
            <v>-2190.0699999999924</v>
          </cell>
          <cell r="T49">
            <v>0</v>
          </cell>
          <cell r="U49">
            <v>350000</v>
          </cell>
          <cell r="V49">
            <v>20738.360000000022</v>
          </cell>
        </row>
      </sheetData>
      <sheetData sheetId="1">
        <row r="50">
          <cell r="D50">
            <v>9047</v>
          </cell>
          <cell r="E50">
            <v>3915</v>
          </cell>
          <cell r="F50">
            <v>307.52200000000005</v>
          </cell>
          <cell r="G50">
            <v>0</v>
          </cell>
          <cell r="H50">
            <v>8879.8999999999069</v>
          </cell>
          <cell r="I50">
            <v>37908.614999999998</v>
          </cell>
          <cell r="J50">
            <v>271.06999999999721</v>
          </cell>
          <cell r="K50">
            <v>1</v>
          </cell>
          <cell r="L50">
            <v>79.500000000014552</v>
          </cell>
          <cell r="M50">
            <v>70000</v>
          </cell>
          <cell r="N50">
            <v>12072</v>
          </cell>
          <cell r="O50">
            <v>4985</v>
          </cell>
          <cell r="P50">
            <v>9611.1299999998046</v>
          </cell>
          <cell r="Q50">
            <v>0</v>
          </cell>
          <cell r="R50">
            <v>1850</v>
          </cell>
          <cell r="S50">
            <v>17809.930000000008</v>
          </cell>
          <cell r="T50">
            <v>0</v>
          </cell>
          <cell r="U50">
            <v>350000</v>
          </cell>
          <cell r="V50">
            <v>20738.360000000022</v>
          </cell>
        </row>
      </sheetData>
      <sheetData sheetId="2">
        <row r="45">
          <cell r="D45">
            <v>8647</v>
          </cell>
          <cell r="E45">
            <v>6515</v>
          </cell>
          <cell r="F45">
            <v>307.52200000000005</v>
          </cell>
          <cell r="G45">
            <v>0</v>
          </cell>
          <cell r="H45">
            <v>8879.8999999999069</v>
          </cell>
          <cell r="I45">
            <v>37908.614999999998</v>
          </cell>
          <cell r="J45">
            <v>271.06999999999721</v>
          </cell>
          <cell r="K45">
            <v>1</v>
          </cell>
          <cell r="L45">
            <v>79.500000000014552</v>
          </cell>
          <cell r="M45">
            <v>70000</v>
          </cell>
          <cell r="N45">
            <v>12072</v>
          </cell>
          <cell r="O45">
            <v>4985</v>
          </cell>
          <cell r="P45">
            <v>9611.1299999998046</v>
          </cell>
          <cell r="Q45">
            <v>0</v>
          </cell>
          <cell r="R45">
            <v>1850</v>
          </cell>
          <cell r="S45">
            <v>17809.930000000008</v>
          </cell>
          <cell r="T45">
            <v>0</v>
          </cell>
          <cell r="U45">
            <v>350000</v>
          </cell>
          <cell r="V45">
            <v>20738.360000000022</v>
          </cell>
        </row>
      </sheetData>
      <sheetData sheetId="3">
        <row r="55">
          <cell r="D55">
            <v>8597</v>
          </cell>
          <cell r="E55">
            <v>6665</v>
          </cell>
          <cell r="F55">
            <v>307.52200000000005</v>
          </cell>
          <cell r="G55">
            <v>0</v>
          </cell>
          <cell r="H55">
            <v>8879.8999999999069</v>
          </cell>
          <cell r="I55">
            <v>37908.614999999998</v>
          </cell>
          <cell r="J55">
            <v>271.06999999999721</v>
          </cell>
          <cell r="K55">
            <v>1</v>
          </cell>
          <cell r="L55">
            <v>79.500000000014552</v>
          </cell>
          <cell r="M55">
            <v>70000</v>
          </cell>
          <cell r="N55">
            <v>12072</v>
          </cell>
          <cell r="O55">
            <v>9305</v>
          </cell>
          <cell r="P55">
            <v>9611.1299999998046</v>
          </cell>
          <cell r="Q55">
            <v>0</v>
          </cell>
          <cell r="R55">
            <v>5291</v>
          </cell>
          <cell r="S55">
            <v>17809.930000000008</v>
          </cell>
          <cell r="T55">
            <v>0</v>
          </cell>
          <cell r="U55">
            <v>350000</v>
          </cell>
          <cell r="V55">
            <v>20738.360000000022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54B4E-6D08-40BD-892A-5AA2DA358DFD}">
  <dimension ref="A1:V49"/>
  <sheetViews>
    <sheetView rightToLeft="1" workbookViewId="0">
      <pane ySplit="4" topLeftCell="A5" activePane="bottomLeft" state="frozen"/>
      <selection pane="bottomLeft" activeCell="N12" sqref="N12"/>
    </sheetView>
  </sheetViews>
  <sheetFormatPr defaultRowHeight="15" x14ac:dyDescent="0.25"/>
  <cols>
    <col min="1" max="1" width="30.140625" bestFit="1" customWidth="1"/>
    <col min="2" max="2" width="29.85546875" customWidth="1"/>
    <col min="3" max="3" width="6.7109375" customWidth="1"/>
    <col min="4" max="5" width="9" style="83"/>
    <col min="6" max="6" width="9.42578125" style="84" bestFit="1" customWidth="1"/>
    <col min="7" max="7" width="9" style="84"/>
    <col min="8" max="8" width="9.42578125" style="84" bestFit="1" customWidth="1"/>
    <col min="9" max="11" width="9" style="84"/>
    <col min="12" max="12" width="9.28515625" style="84" bestFit="1" customWidth="1"/>
    <col min="13" max="14" width="9.28515625" style="84" customWidth="1"/>
    <col min="15" max="15" width="9.5703125" style="83" bestFit="1" customWidth="1"/>
    <col min="16" max="17" width="9.85546875" style="84" bestFit="1" customWidth="1"/>
    <col min="18" max="18" width="9.5703125" style="83" bestFit="1" customWidth="1"/>
    <col min="19" max="20" width="9.85546875" style="84" bestFit="1" customWidth="1"/>
    <col min="21" max="21" width="9.28515625" style="84" bestFit="1" customWidth="1"/>
    <col min="22" max="22" width="9" style="84"/>
  </cols>
  <sheetData>
    <row r="1" spans="1:22" x14ac:dyDescent="0.25">
      <c r="A1" s="1">
        <v>1</v>
      </c>
      <c r="B1" s="2">
        <v>3</v>
      </c>
      <c r="C1" s="3"/>
      <c r="D1" s="136" t="s">
        <v>0</v>
      </c>
      <c r="E1" s="137"/>
      <c r="F1" s="137"/>
      <c r="G1" s="137"/>
      <c r="H1" s="137"/>
      <c r="I1" s="137"/>
      <c r="J1" s="137"/>
      <c r="K1" s="137"/>
      <c r="L1" s="137"/>
      <c r="M1" s="137"/>
      <c r="N1" s="138"/>
      <c r="O1" s="139" t="s">
        <v>1</v>
      </c>
      <c r="P1" s="140"/>
      <c r="Q1" s="141"/>
      <c r="R1" s="139" t="s">
        <v>2</v>
      </c>
      <c r="S1" s="140"/>
      <c r="T1" s="141"/>
      <c r="U1" s="4" t="s">
        <v>3</v>
      </c>
      <c r="V1" s="5" t="s">
        <v>4</v>
      </c>
    </row>
    <row r="2" spans="1:22" x14ac:dyDescent="0.25">
      <c r="A2" s="130">
        <v>2025</v>
      </c>
      <c r="B2" s="131"/>
      <c r="C2" s="6"/>
      <c r="D2" s="131" t="s">
        <v>5</v>
      </c>
      <c r="E2" s="142"/>
      <c r="F2" s="142"/>
      <c r="G2" s="142"/>
      <c r="H2" s="143" t="s">
        <v>6</v>
      </c>
      <c r="I2" s="144"/>
      <c r="J2" s="144"/>
      <c r="K2" s="144"/>
      <c r="L2" s="144"/>
      <c r="M2" s="144"/>
      <c r="N2" s="145"/>
      <c r="O2" s="11" t="s">
        <v>5</v>
      </c>
      <c r="P2" s="146" t="s">
        <v>6</v>
      </c>
      <c r="Q2" s="129"/>
      <c r="R2" s="11" t="s">
        <v>5</v>
      </c>
      <c r="S2" s="146" t="s">
        <v>6</v>
      </c>
      <c r="T2" s="129"/>
      <c r="U2" s="128" t="s">
        <v>5</v>
      </c>
      <c r="V2" s="129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191</v>
      </c>
      <c r="D4" s="16">
        <f>'[1]31'!$D$53</f>
        <v>0</v>
      </c>
      <c r="E4" s="17">
        <f>'[1]31'!$E$53</f>
        <v>13915</v>
      </c>
      <c r="F4" s="12">
        <f>'[1]31'!$F$4</f>
        <v>307.52200000000005</v>
      </c>
      <c r="G4" s="12">
        <f>'[1]31'!$G$53</f>
        <v>0</v>
      </c>
      <c r="H4" s="12">
        <f>'[1]31'!$H$53</f>
        <v>-7870.1000000000931</v>
      </c>
      <c r="I4" s="12">
        <f>'[1]31'!$I$53</f>
        <v>37908.614999999998</v>
      </c>
      <c r="J4" s="12">
        <f>'[1]31'!$J$53</f>
        <v>271.06999999999721</v>
      </c>
      <c r="K4" s="12">
        <f>'[1]31'!$K$53</f>
        <v>1</v>
      </c>
      <c r="L4" s="8">
        <f>'[1]31'!$L$53</f>
        <v>36079.500000000015</v>
      </c>
      <c r="M4" s="12">
        <f>'[1]31'!$M$53</f>
        <v>70000</v>
      </c>
      <c r="N4" s="9">
        <f>'[1]31'!$N$53</f>
        <v>12072</v>
      </c>
      <c r="O4" s="11">
        <f>'[1]31'!$O$53</f>
        <v>0</v>
      </c>
      <c r="P4" s="12">
        <f>'[1]31'!$P$53</f>
        <v>9.9999998055864125E-3</v>
      </c>
      <c r="Q4" s="13">
        <f>'[1]31'!$Q$53</f>
        <v>10305.56</v>
      </c>
      <c r="R4" s="11">
        <f>'[1]31'!$R$53</f>
        <v>0</v>
      </c>
      <c r="S4" s="12">
        <f>'[1]31'!$S$53</f>
        <v>-2239.0699999999924</v>
      </c>
      <c r="T4" s="13">
        <f>'[1]31'!$T$53</f>
        <v>2879</v>
      </c>
      <c r="U4" s="14">
        <f>'[1]31'!$U$53</f>
        <v>350000</v>
      </c>
      <c r="V4" s="13">
        <f>'[1]31'!$V$53</f>
        <v>20738.360000000022</v>
      </c>
    </row>
    <row r="5" spans="1:22" x14ac:dyDescent="0.25">
      <c r="A5" s="18" t="s">
        <v>31</v>
      </c>
      <c r="B5" s="19" t="s">
        <v>32</v>
      </c>
      <c r="C5" s="6">
        <f>C4+1</f>
        <v>192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10305.56</v>
      </c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8" si="0">C5+1</f>
        <v>193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194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195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>C8+1</f>
        <v>196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ref="C10:C15" si="1">C9+1</f>
        <v>197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1"/>
        <v>198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1"/>
        <v>199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1"/>
        <v>200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 t="s">
        <v>31</v>
      </c>
      <c r="B14" s="19" t="s">
        <v>32</v>
      </c>
      <c r="C14" s="6">
        <f t="shared" si="1"/>
        <v>201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 t="s">
        <v>33</v>
      </c>
      <c r="B15" s="19" t="s">
        <v>34</v>
      </c>
      <c r="C15" s="6">
        <f t="shared" si="1"/>
        <v>202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130"/>
      <c r="B16" s="131"/>
      <c r="C16" s="6"/>
      <c r="D16" s="38">
        <f t="shared" ref="D16:V16" si="2">SUM(D4:D15)</f>
        <v>0</v>
      </c>
      <c r="E16" s="39">
        <f t="shared" si="2"/>
        <v>13915</v>
      </c>
      <c r="F16" s="40">
        <f t="shared" si="2"/>
        <v>307.52200000000005</v>
      </c>
      <c r="G16" s="40">
        <f t="shared" si="2"/>
        <v>0</v>
      </c>
      <c r="H16" s="40">
        <f t="shared" si="2"/>
        <v>-7870.1000000000931</v>
      </c>
      <c r="I16" s="40">
        <f t="shared" si="2"/>
        <v>37908.614999999998</v>
      </c>
      <c r="J16" s="40">
        <f t="shared" si="2"/>
        <v>271.06999999999721</v>
      </c>
      <c r="K16" s="40">
        <f t="shared" si="2"/>
        <v>1</v>
      </c>
      <c r="L16" s="41">
        <f t="shared" si="2"/>
        <v>36079.500000000015</v>
      </c>
      <c r="M16" s="42">
        <f>SUM(M4:M15)</f>
        <v>70000</v>
      </c>
      <c r="N16" s="43">
        <f t="shared" si="2"/>
        <v>12072</v>
      </c>
      <c r="O16" s="39">
        <f t="shared" si="2"/>
        <v>0</v>
      </c>
      <c r="P16" s="40">
        <f t="shared" si="2"/>
        <v>9.9999998055864125E-3</v>
      </c>
      <c r="Q16" s="40">
        <f t="shared" si="2"/>
        <v>20611.12</v>
      </c>
      <c r="R16" s="39">
        <f t="shared" si="2"/>
        <v>0</v>
      </c>
      <c r="S16" s="40">
        <f t="shared" si="2"/>
        <v>-2239.0699999999924</v>
      </c>
      <c r="T16" s="40">
        <f t="shared" si="2"/>
        <v>2879</v>
      </c>
      <c r="U16" s="40">
        <f t="shared" si="2"/>
        <v>350000</v>
      </c>
      <c r="V16" s="40">
        <f t="shared" si="2"/>
        <v>20738.360000000022</v>
      </c>
    </row>
    <row r="17" spans="1:22" x14ac:dyDescent="0.25">
      <c r="A17" s="44" t="s">
        <v>35</v>
      </c>
      <c r="B17" s="44" t="s">
        <v>36</v>
      </c>
      <c r="C17" s="45">
        <v>87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 t="s">
        <v>37</v>
      </c>
      <c r="B18" s="19" t="s">
        <v>22</v>
      </c>
      <c r="C18" s="45">
        <f>C17+1</f>
        <v>88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>
        <v>10305.56</v>
      </c>
      <c r="Q18" s="27">
        <v>-10305.56</v>
      </c>
      <c r="R18" s="26"/>
      <c r="S18" s="23"/>
      <c r="T18" s="27"/>
      <c r="U18" s="28"/>
      <c r="V18" s="27"/>
    </row>
    <row r="19" spans="1:22" x14ac:dyDescent="0.25">
      <c r="A19" s="18" t="s">
        <v>37</v>
      </c>
      <c r="B19" s="19" t="s">
        <v>22</v>
      </c>
      <c r="C19" s="45">
        <f t="shared" ref="C19:C27" si="3">C18+1</f>
        <v>89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10305.56</v>
      </c>
      <c r="Q19" s="27">
        <v>-10305.56</v>
      </c>
      <c r="R19" s="26"/>
      <c r="S19" s="23"/>
      <c r="T19" s="27"/>
      <c r="U19" s="28"/>
      <c r="V19" s="27"/>
    </row>
    <row r="20" spans="1:22" x14ac:dyDescent="0.25">
      <c r="A20" s="18" t="s">
        <v>38</v>
      </c>
      <c r="B20" s="19" t="s">
        <v>39</v>
      </c>
      <c r="C20" s="45">
        <f t="shared" si="3"/>
        <v>90</v>
      </c>
      <c r="D20" s="20"/>
      <c r="E20" s="21"/>
      <c r="F20" s="22"/>
      <c r="G20" s="22"/>
      <c r="H20" s="23">
        <v>36000</v>
      </c>
      <c r="I20" s="23"/>
      <c r="J20" s="23"/>
      <c r="K20" s="23"/>
      <c r="L20" s="24">
        <v>-36000</v>
      </c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22</v>
      </c>
      <c r="B21" s="19" t="s">
        <v>25</v>
      </c>
      <c r="C21" s="45">
        <f t="shared" si="3"/>
        <v>91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>
        <v>-11000</v>
      </c>
      <c r="Q21" s="27"/>
      <c r="R21" s="26"/>
      <c r="S21" s="23">
        <v>11000</v>
      </c>
      <c r="T21" s="27"/>
      <c r="U21" s="28"/>
      <c r="V21" s="27"/>
    </row>
    <row r="22" spans="1:22" x14ac:dyDescent="0.25">
      <c r="A22" s="18" t="s">
        <v>40</v>
      </c>
      <c r="B22" s="19" t="s">
        <v>25</v>
      </c>
      <c r="C22" s="45">
        <f t="shared" si="3"/>
        <v>92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>
        <v>2879</v>
      </c>
      <c r="T22" s="27">
        <v>-2879</v>
      </c>
      <c r="U22" s="28"/>
      <c r="V22" s="27"/>
    </row>
    <row r="23" spans="1:22" x14ac:dyDescent="0.25">
      <c r="A23" s="18" t="s">
        <v>41</v>
      </c>
      <c r="B23" s="19" t="s">
        <v>10</v>
      </c>
      <c r="C23" s="45">
        <f t="shared" si="3"/>
        <v>93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94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 t="s">
        <v>37</v>
      </c>
      <c r="B25" s="19" t="s">
        <v>22</v>
      </c>
      <c r="C25" s="45">
        <f t="shared" si="3"/>
        <v>95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25</v>
      </c>
      <c r="C26" s="45">
        <f t="shared" si="3"/>
        <v>96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ht="15.75" thickBot="1" x14ac:dyDescent="0.3">
      <c r="A27" s="18"/>
      <c r="B27" s="19"/>
      <c r="C27" s="45">
        <f t="shared" si="3"/>
        <v>97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32"/>
      <c r="B28" s="133"/>
      <c r="C28" s="54"/>
      <c r="D28" s="55">
        <f t="shared" ref="D28:L28" si="4">SUM(D17:D27)</f>
        <v>10000</v>
      </c>
      <c r="E28" s="55">
        <f t="shared" si="4"/>
        <v>-10000</v>
      </c>
      <c r="F28" s="56">
        <f t="shared" si="4"/>
        <v>0</v>
      </c>
      <c r="G28" s="56">
        <f t="shared" si="4"/>
        <v>0</v>
      </c>
      <c r="H28" s="56">
        <f t="shared" si="4"/>
        <v>36000</v>
      </c>
      <c r="I28" s="56">
        <f t="shared" si="4"/>
        <v>0</v>
      </c>
      <c r="J28" s="56">
        <f t="shared" si="4"/>
        <v>0</v>
      </c>
      <c r="K28" s="56">
        <f t="shared" si="4"/>
        <v>0</v>
      </c>
      <c r="L28" s="57">
        <f t="shared" si="4"/>
        <v>-36000</v>
      </c>
      <c r="M28" s="58">
        <f>SUM(M18:M27)</f>
        <v>0</v>
      </c>
      <c r="N28" s="56">
        <f t="shared" ref="N28:V28" si="5">SUM(N17:N27)</f>
        <v>0</v>
      </c>
      <c r="O28" s="55">
        <f t="shared" si="5"/>
        <v>0</v>
      </c>
      <c r="P28" s="56">
        <f t="shared" si="5"/>
        <v>9611.119999999999</v>
      </c>
      <c r="Q28" s="56">
        <f t="shared" si="5"/>
        <v>-20611.12</v>
      </c>
      <c r="R28" s="55">
        <f t="shared" si="5"/>
        <v>0</v>
      </c>
      <c r="S28" s="56">
        <f t="shared" si="5"/>
        <v>13879</v>
      </c>
      <c r="T28" s="56">
        <f t="shared" si="5"/>
        <v>-2879</v>
      </c>
      <c r="U28" s="56">
        <f t="shared" si="5"/>
        <v>0</v>
      </c>
      <c r="V28" s="56">
        <f t="shared" si="5"/>
        <v>0</v>
      </c>
    </row>
    <row r="29" spans="1:22" x14ac:dyDescent="0.25">
      <c r="A29" s="134" t="s">
        <v>42</v>
      </c>
      <c r="B29" s="135"/>
      <c r="C29" s="59">
        <v>230</v>
      </c>
      <c r="D29" s="60"/>
      <c r="E29" s="61"/>
      <c r="F29" s="62"/>
      <c r="G29" s="62"/>
      <c r="H29" s="62"/>
      <c r="I29" s="62"/>
      <c r="J29" s="62"/>
      <c r="K29" s="62"/>
      <c r="L29" s="63"/>
      <c r="M29" s="62"/>
      <c r="N29" s="64"/>
      <c r="O29" s="65"/>
      <c r="P29" s="62"/>
      <c r="Q29" s="66"/>
      <c r="R29" s="65"/>
      <c r="S29" s="62"/>
      <c r="T29" s="66"/>
      <c r="U29" s="67"/>
      <c r="V29" s="66"/>
    </row>
    <row r="30" spans="1:22" x14ac:dyDescent="0.25">
      <c r="A30" s="68" t="s">
        <v>43</v>
      </c>
      <c r="B30" s="69" t="s">
        <v>44</v>
      </c>
      <c r="C30" s="70">
        <f>C29+1</f>
        <v>231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>
        <v>13830</v>
      </c>
      <c r="T30" s="27"/>
      <c r="U30" s="28"/>
      <c r="V30" s="27"/>
    </row>
    <row r="31" spans="1:22" x14ac:dyDescent="0.25">
      <c r="A31" s="68" t="s">
        <v>45</v>
      </c>
      <c r="B31" s="69" t="s">
        <v>46</v>
      </c>
      <c r="C31" s="70">
        <f t="shared" ref="C31:C47" si="6">C30+1</f>
        <v>232</v>
      </c>
      <c r="D31" s="20">
        <v>188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69"/>
      <c r="C32" s="70">
        <f t="shared" si="6"/>
        <v>233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70">
        <f t="shared" si="6"/>
        <v>234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70">
        <f t="shared" si="6"/>
        <v>235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0">
        <f t="shared" si="6"/>
        <v>236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0">
        <f t="shared" si="6"/>
        <v>237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6"/>
        <v>238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6"/>
        <v>239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0">
        <f t="shared" si="6"/>
        <v>240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6"/>
        <v>241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6"/>
        <v>242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69"/>
      <c r="C42" s="70">
        <f t="shared" si="6"/>
        <v>243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69"/>
      <c r="C43" s="70">
        <f t="shared" si="6"/>
        <v>244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69"/>
      <c r="C44" s="70">
        <f t="shared" si="6"/>
        <v>245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69"/>
      <c r="C45" s="70">
        <f t="shared" si="6"/>
        <v>246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68" t="s">
        <v>47</v>
      </c>
      <c r="B46" s="69" t="s">
        <v>48</v>
      </c>
      <c r="C46" s="70">
        <f t="shared" si="6"/>
        <v>247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68" t="s">
        <v>47</v>
      </c>
      <c r="B47" s="69" t="s">
        <v>49</v>
      </c>
      <c r="C47" s="70">
        <f t="shared" si="6"/>
        <v>248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71"/>
      <c r="B48" s="72"/>
      <c r="C48" s="70"/>
      <c r="D48" s="73">
        <f t="shared" ref="D48:V48" si="7">SUM(D29:D47)</f>
        <v>188</v>
      </c>
      <c r="E48" s="73">
        <f t="shared" si="7"/>
        <v>0</v>
      </c>
      <c r="F48" s="74">
        <f t="shared" si="7"/>
        <v>0</v>
      </c>
      <c r="G48" s="74">
        <f t="shared" si="7"/>
        <v>0</v>
      </c>
      <c r="H48" s="74">
        <f t="shared" si="7"/>
        <v>0</v>
      </c>
      <c r="I48" s="74">
        <f t="shared" si="7"/>
        <v>0</v>
      </c>
      <c r="J48" s="74">
        <f t="shared" si="7"/>
        <v>0</v>
      </c>
      <c r="K48" s="74">
        <f t="shared" si="7"/>
        <v>0</v>
      </c>
      <c r="L48" s="75">
        <f t="shared" si="7"/>
        <v>0</v>
      </c>
      <c r="M48" s="76">
        <f>SUM(M30:M47)</f>
        <v>0</v>
      </c>
      <c r="N48" s="74">
        <f t="shared" si="7"/>
        <v>0</v>
      </c>
      <c r="O48" s="73">
        <f t="shared" si="7"/>
        <v>0</v>
      </c>
      <c r="P48" s="74">
        <f t="shared" si="7"/>
        <v>0</v>
      </c>
      <c r="Q48" s="74">
        <f t="shared" si="7"/>
        <v>0</v>
      </c>
      <c r="R48" s="73">
        <f t="shared" si="7"/>
        <v>0</v>
      </c>
      <c r="S48" s="74">
        <f t="shared" si="7"/>
        <v>13830</v>
      </c>
      <c r="T48" s="74">
        <f t="shared" si="7"/>
        <v>0</v>
      </c>
      <c r="U48" s="74">
        <f t="shared" si="7"/>
        <v>0</v>
      </c>
      <c r="V48" s="74">
        <f t="shared" si="7"/>
        <v>0</v>
      </c>
    </row>
    <row r="49" spans="1:22" ht="15.75" thickBot="1" x14ac:dyDescent="0.3">
      <c r="A49" s="77" t="s">
        <v>50</v>
      </c>
      <c r="B49" s="78">
        <f>D49+E49+F49*5+G49*3.5+O49+R49</f>
        <v>15264.61</v>
      </c>
      <c r="C49" s="79" t="s">
        <v>51</v>
      </c>
      <c r="D49" s="80">
        <f t="shared" ref="D49:V49" si="8">D16+D28-D48</f>
        <v>9812</v>
      </c>
      <c r="E49" s="80">
        <f t="shared" si="8"/>
        <v>3915</v>
      </c>
      <c r="F49" s="81">
        <f t="shared" si="8"/>
        <v>307.52200000000005</v>
      </c>
      <c r="G49" s="81">
        <f t="shared" si="8"/>
        <v>0</v>
      </c>
      <c r="H49" s="81">
        <f t="shared" si="8"/>
        <v>28129.899999999907</v>
      </c>
      <c r="I49" s="81">
        <f t="shared" si="8"/>
        <v>37908.614999999998</v>
      </c>
      <c r="J49" s="81">
        <f t="shared" si="8"/>
        <v>271.06999999999721</v>
      </c>
      <c r="K49" s="81">
        <f t="shared" si="8"/>
        <v>1</v>
      </c>
      <c r="L49" s="82">
        <f t="shared" si="8"/>
        <v>79.500000000014552</v>
      </c>
      <c r="M49" s="12">
        <f t="shared" si="8"/>
        <v>70000</v>
      </c>
      <c r="N49" s="81">
        <f t="shared" si="8"/>
        <v>12072</v>
      </c>
      <c r="O49" s="80">
        <f t="shared" si="8"/>
        <v>0</v>
      </c>
      <c r="P49" s="81">
        <f t="shared" si="8"/>
        <v>9611.1299999998046</v>
      </c>
      <c r="Q49" s="81">
        <f t="shared" si="8"/>
        <v>0</v>
      </c>
      <c r="R49" s="80">
        <f t="shared" si="8"/>
        <v>0</v>
      </c>
      <c r="S49" s="81">
        <f t="shared" si="8"/>
        <v>-2190.0699999999924</v>
      </c>
      <c r="T49" s="81">
        <f t="shared" si="8"/>
        <v>0</v>
      </c>
      <c r="U49" s="81">
        <f t="shared" si="8"/>
        <v>350000</v>
      </c>
      <c r="V49" s="81">
        <f t="shared" si="8"/>
        <v>20738.360000000022</v>
      </c>
    </row>
  </sheetData>
  <mergeCells count="12">
    <mergeCell ref="U2:V2"/>
    <mergeCell ref="A16:B16"/>
    <mergeCell ref="A28:B28"/>
    <mergeCell ref="A29:B29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4316D-EEF8-4D92-8A75-903D2D863DD7}">
  <dimension ref="A1:V50"/>
  <sheetViews>
    <sheetView rightToLeft="1" workbookViewId="0">
      <selection activeCell="E16" sqref="E16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3"/>
    <col min="6" max="7" width="9" style="84"/>
    <col min="8" max="8" width="9.42578125" style="84" bestFit="1" customWidth="1"/>
    <col min="9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7" width="9.85546875" style="84" bestFit="1" customWidth="1"/>
    <col min="18" max="18" width="9.5703125" style="83" bestFit="1" customWidth="1"/>
    <col min="19" max="19" width="9.85546875" style="84" bestFit="1" customWidth="1"/>
    <col min="20" max="20" width="9" style="84"/>
    <col min="21" max="21" width="9.42578125" style="84" bestFit="1" customWidth="1"/>
    <col min="22" max="22" width="9" style="84"/>
  </cols>
  <sheetData>
    <row r="1" spans="1:22" x14ac:dyDescent="0.25">
      <c r="A1" s="1">
        <v>2</v>
      </c>
      <c r="B1" s="2">
        <f>'[2]1'!B1</f>
        <v>3</v>
      </c>
      <c r="C1" s="3"/>
      <c r="D1" s="149" t="s">
        <v>0</v>
      </c>
      <c r="E1" s="150"/>
      <c r="F1" s="150"/>
      <c r="G1" s="150"/>
      <c r="H1" s="150"/>
      <c r="I1" s="150"/>
      <c r="J1" s="150"/>
      <c r="K1" s="150"/>
      <c r="L1" s="150"/>
      <c r="M1" s="150"/>
      <c r="N1" s="151"/>
      <c r="O1" s="139" t="s">
        <v>1</v>
      </c>
      <c r="P1" s="140"/>
      <c r="Q1" s="141"/>
      <c r="R1" s="139" t="s">
        <v>2</v>
      </c>
      <c r="S1" s="140"/>
      <c r="T1" s="141"/>
      <c r="U1" s="4" t="s">
        <v>3</v>
      </c>
      <c r="V1" s="5" t="s">
        <v>4</v>
      </c>
    </row>
    <row r="2" spans="1:22" x14ac:dyDescent="0.25">
      <c r="A2" s="130">
        <f>'[2]1'!A2:B2</f>
        <v>2025</v>
      </c>
      <c r="B2" s="131"/>
      <c r="C2" s="6"/>
      <c r="D2" s="131" t="s">
        <v>5</v>
      </c>
      <c r="E2" s="142"/>
      <c r="F2" s="142"/>
      <c r="G2" s="142"/>
      <c r="H2" s="143" t="s">
        <v>6</v>
      </c>
      <c r="I2" s="144"/>
      <c r="J2" s="144"/>
      <c r="K2" s="144"/>
      <c r="L2" s="144"/>
      <c r="M2" s="144"/>
      <c r="N2" s="145"/>
      <c r="O2" s="11" t="s">
        <v>5</v>
      </c>
      <c r="P2" s="142" t="s">
        <v>6</v>
      </c>
      <c r="Q2" s="148"/>
      <c r="R2" s="11" t="s">
        <v>5</v>
      </c>
      <c r="S2" s="142" t="s">
        <v>6</v>
      </c>
      <c r="T2" s="148"/>
      <c r="U2" s="147" t="s">
        <v>5</v>
      </c>
      <c r="V2" s="148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192</v>
      </c>
      <c r="D4" s="16">
        <f>'[2]1'!D49</f>
        <v>9812</v>
      </c>
      <c r="E4" s="17">
        <f>'[2]1'!E49</f>
        <v>3915</v>
      </c>
      <c r="F4" s="12">
        <f>'[2]1'!F49</f>
        <v>307.52200000000005</v>
      </c>
      <c r="G4" s="12">
        <f>'[2]1'!G49</f>
        <v>0</v>
      </c>
      <c r="H4" s="12">
        <f>'[2]1'!H49</f>
        <v>28129.899999999907</v>
      </c>
      <c r="I4" s="12">
        <f>'[2]1'!I49</f>
        <v>37908.614999999998</v>
      </c>
      <c r="J4" s="12">
        <f>'[2]1'!J49</f>
        <v>271.06999999999721</v>
      </c>
      <c r="K4" s="12">
        <f>'[2]1'!K49</f>
        <v>1</v>
      </c>
      <c r="L4" s="8">
        <f>'[2]1'!L49</f>
        <v>79.500000000014552</v>
      </c>
      <c r="M4" s="12">
        <f>'[2]1'!M49</f>
        <v>70000</v>
      </c>
      <c r="N4" s="10">
        <f>'[2]1'!N49</f>
        <v>12072</v>
      </c>
      <c r="O4" s="11">
        <f>'[2]1'!O49</f>
        <v>0</v>
      </c>
      <c r="P4" s="12">
        <f>'[2]1'!P49</f>
        <v>9611.1299999998046</v>
      </c>
      <c r="Q4" s="13">
        <f>'[2]1'!Q49</f>
        <v>0</v>
      </c>
      <c r="R4" s="11">
        <f>'[2]1'!R49</f>
        <v>0</v>
      </c>
      <c r="S4" s="12">
        <f>'[2]1'!S49</f>
        <v>-2190.0699999999924</v>
      </c>
      <c r="T4" s="13">
        <f>'[2]1'!T49</f>
        <v>0</v>
      </c>
      <c r="U4" s="14">
        <f>'[2]1'!U49</f>
        <v>350000</v>
      </c>
      <c r="V4" s="13">
        <f>'[2]1'!V49</f>
        <v>20738.360000000022</v>
      </c>
    </row>
    <row r="5" spans="1:22" x14ac:dyDescent="0.25">
      <c r="A5" s="18"/>
      <c r="B5" s="19" t="s">
        <v>32</v>
      </c>
      <c r="C5" s="6">
        <f>C4+1</f>
        <v>193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6380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5" si="0">C5+1</f>
        <v>194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2230</v>
      </c>
      <c r="S6" s="23"/>
      <c r="T6" s="27"/>
      <c r="U6" s="28"/>
      <c r="V6" s="27"/>
    </row>
    <row r="7" spans="1:22" x14ac:dyDescent="0.25">
      <c r="A7" s="18" t="s">
        <v>54</v>
      </c>
      <c r="B7" s="19" t="s">
        <v>55</v>
      </c>
      <c r="C7" s="6">
        <f t="shared" si="0"/>
        <v>195</v>
      </c>
      <c r="D7" s="20"/>
      <c r="E7" s="21"/>
      <c r="F7" s="22"/>
      <c r="G7" s="22"/>
      <c r="H7" s="23">
        <v>750</v>
      </c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196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197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68"/>
      <c r="B10" s="19"/>
      <c r="C10" s="6">
        <f t="shared" si="0"/>
        <v>198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68"/>
      <c r="B11" s="19"/>
      <c r="C11" s="6">
        <f t="shared" si="0"/>
        <v>199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68"/>
      <c r="B12" s="19" t="s">
        <v>32</v>
      </c>
      <c r="C12" s="6">
        <f t="shared" si="0"/>
        <v>200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68"/>
      <c r="B13" s="19" t="s">
        <v>34</v>
      </c>
      <c r="C13" s="6">
        <f t="shared" si="0"/>
        <v>201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68"/>
      <c r="B14" s="85"/>
      <c r="C14" s="6">
        <f t="shared" si="0"/>
        <v>202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68"/>
      <c r="B15" s="85"/>
      <c r="C15" s="6">
        <f t="shared" si="0"/>
        <v>203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130"/>
      <c r="B16" s="131"/>
      <c r="C16" s="6"/>
      <c r="D16" s="38">
        <f t="shared" ref="D16:V16" si="1">SUM(D4:D15)</f>
        <v>9812</v>
      </c>
      <c r="E16" s="39">
        <f t="shared" si="1"/>
        <v>3915</v>
      </c>
      <c r="F16" s="40">
        <f t="shared" si="1"/>
        <v>307.52200000000005</v>
      </c>
      <c r="G16" s="40">
        <f t="shared" si="1"/>
        <v>0</v>
      </c>
      <c r="H16" s="40">
        <f t="shared" si="1"/>
        <v>28879.899999999907</v>
      </c>
      <c r="I16" s="40">
        <f t="shared" si="1"/>
        <v>37908.614999999998</v>
      </c>
      <c r="J16" s="40">
        <f t="shared" si="1"/>
        <v>271.06999999999721</v>
      </c>
      <c r="K16" s="40">
        <f t="shared" si="1"/>
        <v>1</v>
      </c>
      <c r="L16" s="41">
        <f t="shared" si="1"/>
        <v>79.500000000014552</v>
      </c>
      <c r="M16" s="42">
        <f>SUM(M4:M15)</f>
        <v>70000</v>
      </c>
      <c r="N16" s="43">
        <f t="shared" si="1"/>
        <v>12072</v>
      </c>
      <c r="O16" s="39">
        <f t="shared" si="1"/>
        <v>6380</v>
      </c>
      <c r="P16" s="40">
        <f t="shared" si="1"/>
        <v>9611.1299999998046</v>
      </c>
      <c r="Q16" s="40">
        <f t="shared" si="1"/>
        <v>0</v>
      </c>
      <c r="R16" s="39">
        <f t="shared" si="1"/>
        <v>2230</v>
      </c>
      <c r="S16" s="40">
        <f t="shared" si="1"/>
        <v>-2190.0699999999924</v>
      </c>
      <c r="T16" s="40">
        <f t="shared" si="1"/>
        <v>0</v>
      </c>
      <c r="U16" s="40">
        <f t="shared" si="1"/>
        <v>350000</v>
      </c>
      <c r="V16" s="40">
        <f t="shared" si="1"/>
        <v>20738.360000000022</v>
      </c>
    </row>
    <row r="17" spans="1:22" x14ac:dyDescent="0.25">
      <c r="A17" s="44" t="s">
        <v>35</v>
      </c>
      <c r="B17" s="44" t="s">
        <v>36</v>
      </c>
      <c r="C17" s="45">
        <v>93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 t="s">
        <v>56</v>
      </c>
      <c r="B18" s="19" t="s">
        <v>57</v>
      </c>
      <c r="C18" s="45">
        <f>C17+1</f>
        <v>94</v>
      </c>
      <c r="D18" s="20"/>
      <c r="E18" s="21"/>
      <c r="F18" s="22"/>
      <c r="G18" s="22"/>
      <c r="H18" s="23">
        <v>-20000</v>
      </c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>
        <v>20000</v>
      </c>
      <c r="T18" s="27"/>
      <c r="U18" s="28"/>
      <c r="V18" s="27"/>
    </row>
    <row r="19" spans="1:22" x14ac:dyDescent="0.25">
      <c r="A19" s="18"/>
      <c r="B19" s="19"/>
      <c r="C19" s="45">
        <f t="shared" ref="C19:C27" si="2">C18+1</f>
        <v>95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45">
        <f t="shared" si="2"/>
        <v>96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85"/>
      <c r="C21" s="45">
        <f t="shared" si="2"/>
        <v>97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68"/>
      <c r="B22" s="85"/>
      <c r="C22" s="45">
        <f t="shared" si="2"/>
        <v>98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68"/>
      <c r="B23" s="85"/>
      <c r="C23" s="45">
        <f t="shared" si="2"/>
        <v>99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68"/>
      <c r="B24" s="85"/>
      <c r="C24" s="45">
        <f t="shared" si="2"/>
        <v>100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68"/>
      <c r="B25" s="85"/>
      <c r="C25" s="45">
        <f t="shared" si="2"/>
        <v>101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68"/>
      <c r="B26" s="85"/>
      <c r="C26" s="45">
        <f t="shared" si="2"/>
        <v>102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ht="15.75" thickBot="1" x14ac:dyDescent="0.3">
      <c r="A27" s="86"/>
      <c r="B27" s="87"/>
      <c r="C27" s="45">
        <f t="shared" si="2"/>
        <v>103</v>
      </c>
      <c r="D27" s="29"/>
      <c r="E27" s="30"/>
      <c r="F27" s="31"/>
      <c r="G27" s="31"/>
      <c r="H27" s="32"/>
      <c r="I27" s="32"/>
      <c r="J27" s="32"/>
      <c r="K27" s="32"/>
      <c r="L27" s="33"/>
      <c r="M27" s="32"/>
      <c r="N27" s="34"/>
      <c r="O27" s="35"/>
      <c r="P27" s="32"/>
      <c r="Q27" s="36"/>
      <c r="R27" s="35"/>
      <c r="S27" s="32"/>
      <c r="T27" s="36"/>
      <c r="U27" s="37"/>
      <c r="V27" s="36"/>
    </row>
    <row r="28" spans="1:22" ht="15.75" thickBot="1" x14ac:dyDescent="0.3">
      <c r="A28" s="132"/>
      <c r="B28" s="133"/>
      <c r="C28" s="54"/>
      <c r="D28" s="55">
        <f>SUM(D17:D27)</f>
        <v>0</v>
      </c>
      <c r="E28" s="55">
        <f t="shared" ref="E28:V28" si="3">SUM(E17:E27)</f>
        <v>0</v>
      </c>
      <c r="F28" s="56">
        <f t="shared" si="3"/>
        <v>0</v>
      </c>
      <c r="G28" s="56">
        <f t="shared" si="3"/>
        <v>0</v>
      </c>
      <c r="H28" s="56">
        <f t="shared" si="3"/>
        <v>-20000</v>
      </c>
      <c r="I28" s="56">
        <f t="shared" si="3"/>
        <v>0</v>
      </c>
      <c r="J28" s="56">
        <f t="shared" si="3"/>
        <v>0</v>
      </c>
      <c r="K28" s="56">
        <f t="shared" si="3"/>
        <v>0</v>
      </c>
      <c r="L28" s="57">
        <f t="shared" si="3"/>
        <v>0</v>
      </c>
      <c r="M28" s="58">
        <f>SUM(M18:M27)</f>
        <v>0</v>
      </c>
      <c r="N28" s="56">
        <f t="shared" si="3"/>
        <v>0</v>
      </c>
      <c r="O28" s="55">
        <f t="shared" si="3"/>
        <v>0</v>
      </c>
      <c r="P28" s="56">
        <f t="shared" si="3"/>
        <v>0</v>
      </c>
      <c r="Q28" s="56">
        <f t="shared" si="3"/>
        <v>0</v>
      </c>
      <c r="R28" s="55">
        <f t="shared" si="3"/>
        <v>0</v>
      </c>
      <c r="S28" s="56">
        <f t="shared" si="3"/>
        <v>20000</v>
      </c>
      <c r="T28" s="56">
        <f t="shared" si="3"/>
        <v>0</v>
      </c>
      <c r="U28" s="56">
        <f t="shared" si="3"/>
        <v>0</v>
      </c>
      <c r="V28" s="56">
        <f t="shared" si="3"/>
        <v>0</v>
      </c>
    </row>
    <row r="29" spans="1:22" x14ac:dyDescent="0.25">
      <c r="A29" s="134" t="s">
        <v>42</v>
      </c>
      <c r="B29" s="135"/>
      <c r="C29" s="59">
        <v>232</v>
      </c>
      <c r="D29" s="60"/>
      <c r="E29" s="61"/>
      <c r="F29" s="62"/>
      <c r="G29" s="62"/>
      <c r="H29" s="62"/>
      <c r="I29" s="62"/>
      <c r="J29" s="62"/>
      <c r="K29" s="62"/>
      <c r="L29" s="63"/>
      <c r="M29" s="62"/>
      <c r="N29" s="64"/>
      <c r="O29" s="65"/>
      <c r="P29" s="62"/>
      <c r="Q29" s="66"/>
      <c r="R29" s="65"/>
      <c r="S29" s="62"/>
      <c r="T29" s="66"/>
      <c r="U29" s="67"/>
      <c r="V29" s="66"/>
    </row>
    <row r="30" spans="1:22" x14ac:dyDescent="0.25">
      <c r="A30" s="68" t="s">
        <v>47</v>
      </c>
      <c r="B30" s="69" t="s">
        <v>48</v>
      </c>
      <c r="C30" s="70">
        <f>C29+1</f>
        <v>233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>
        <v>1395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68" t="s">
        <v>47</v>
      </c>
      <c r="B31" s="69" t="s">
        <v>49</v>
      </c>
      <c r="C31" s="70">
        <f t="shared" ref="C31:C48" si="4">C30+1</f>
        <v>234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380</v>
      </c>
      <c r="S31" s="23"/>
      <c r="T31" s="27"/>
      <c r="U31" s="28"/>
      <c r="V31" s="27"/>
    </row>
    <row r="32" spans="1:22" x14ac:dyDescent="0.25">
      <c r="A32" s="68" t="s">
        <v>52</v>
      </c>
      <c r="B32" s="69" t="s">
        <v>53</v>
      </c>
      <c r="C32" s="70">
        <f t="shared" si="4"/>
        <v>235</v>
      </c>
      <c r="D32" s="20">
        <v>765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68"/>
      <c r="B33" s="69"/>
      <c r="C33" s="70">
        <f t="shared" si="4"/>
        <v>236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/>
      <c r="B34" s="69"/>
      <c r="C34" s="70">
        <f t="shared" si="4"/>
        <v>237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/>
      <c r="B35" s="69"/>
      <c r="C35" s="70">
        <f t="shared" si="4"/>
        <v>238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/>
      <c r="B36" s="69"/>
      <c r="C36" s="70">
        <f t="shared" si="4"/>
        <v>239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68"/>
      <c r="B37" s="85"/>
      <c r="C37" s="70">
        <f t="shared" si="4"/>
        <v>240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68"/>
      <c r="B38" s="19"/>
      <c r="C38" s="70">
        <f t="shared" si="4"/>
        <v>241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/>
      <c r="B39" s="19"/>
      <c r="C39" s="70">
        <f t="shared" si="4"/>
        <v>242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68"/>
      <c r="B40" s="19"/>
      <c r="C40" s="70">
        <f t="shared" si="4"/>
        <v>243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4"/>
        <v>244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68"/>
      <c r="B42" s="85"/>
      <c r="C42" s="70">
        <f t="shared" si="4"/>
        <v>245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68"/>
      <c r="B43" s="85"/>
      <c r="C43" s="70">
        <f t="shared" si="4"/>
        <v>246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68"/>
      <c r="B44" s="85"/>
      <c r="C44" s="70">
        <f t="shared" si="4"/>
        <v>247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68"/>
      <c r="B45" s="85"/>
      <c r="C45" s="70">
        <f t="shared" si="4"/>
        <v>248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68"/>
      <c r="B46" s="85"/>
      <c r="C46" s="70">
        <f t="shared" si="4"/>
        <v>249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69"/>
      <c r="C47" s="70">
        <f t="shared" si="4"/>
        <v>250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69"/>
      <c r="C48" s="70">
        <f t="shared" si="4"/>
        <v>251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71"/>
      <c r="B49" s="72"/>
      <c r="C49" s="70"/>
      <c r="D49" s="73">
        <f t="shared" ref="D49:V49" si="5">SUM(D29:D48)</f>
        <v>765</v>
      </c>
      <c r="E49" s="73">
        <f t="shared" si="5"/>
        <v>0</v>
      </c>
      <c r="F49" s="74">
        <f t="shared" si="5"/>
        <v>0</v>
      </c>
      <c r="G49" s="74">
        <f t="shared" si="5"/>
        <v>0</v>
      </c>
      <c r="H49" s="74">
        <f t="shared" si="5"/>
        <v>0</v>
      </c>
      <c r="I49" s="74">
        <f t="shared" si="5"/>
        <v>0</v>
      </c>
      <c r="J49" s="74">
        <f t="shared" si="5"/>
        <v>0</v>
      </c>
      <c r="K49" s="74">
        <f t="shared" si="5"/>
        <v>0</v>
      </c>
      <c r="L49" s="75">
        <f t="shared" si="5"/>
        <v>0</v>
      </c>
      <c r="M49" s="76">
        <f>SUM(M30:M48)</f>
        <v>0</v>
      </c>
      <c r="N49" s="74">
        <f t="shared" si="5"/>
        <v>0</v>
      </c>
      <c r="O49" s="73">
        <f t="shared" si="5"/>
        <v>1395</v>
      </c>
      <c r="P49" s="74">
        <f t="shared" si="5"/>
        <v>0</v>
      </c>
      <c r="Q49" s="74">
        <f t="shared" si="5"/>
        <v>0</v>
      </c>
      <c r="R49" s="73">
        <f t="shared" si="5"/>
        <v>380</v>
      </c>
      <c r="S49" s="74">
        <f t="shared" si="5"/>
        <v>0</v>
      </c>
      <c r="T49" s="74">
        <f t="shared" si="5"/>
        <v>0</v>
      </c>
      <c r="U49" s="74">
        <f t="shared" si="5"/>
        <v>0</v>
      </c>
      <c r="V49" s="74">
        <f t="shared" si="5"/>
        <v>0</v>
      </c>
    </row>
    <row r="50" spans="1:22" ht="15.75" thickBot="1" x14ac:dyDescent="0.3">
      <c r="A50" s="77" t="s">
        <v>50</v>
      </c>
      <c r="B50" s="78">
        <f>D50+E50+F50*5+G50*3.5+O50+R50</f>
        <v>21334.61</v>
      </c>
      <c r="C50" s="79" t="s">
        <v>51</v>
      </c>
      <c r="D50" s="80">
        <f t="shared" ref="D50:V50" si="6">D16+D28-D49</f>
        <v>9047</v>
      </c>
      <c r="E50" s="80">
        <f t="shared" si="6"/>
        <v>3915</v>
      </c>
      <c r="F50" s="81">
        <f t="shared" si="6"/>
        <v>307.52200000000005</v>
      </c>
      <c r="G50" s="81">
        <f t="shared" si="6"/>
        <v>0</v>
      </c>
      <c r="H50" s="81">
        <f t="shared" si="6"/>
        <v>8879.8999999999069</v>
      </c>
      <c r="I50" s="81">
        <f t="shared" si="6"/>
        <v>37908.614999999998</v>
      </c>
      <c r="J50" s="81">
        <f t="shared" si="6"/>
        <v>271.06999999999721</v>
      </c>
      <c r="K50" s="81">
        <f t="shared" si="6"/>
        <v>1</v>
      </c>
      <c r="L50" s="82">
        <f t="shared" si="6"/>
        <v>79.500000000014552</v>
      </c>
      <c r="M50" s="12">
        <f>M16+M28-M49</f>
        <v>70000</v>
      </c>
      <c r="N50" s="81">
        <f t="shared" si="6"/>
        <v>12072</v>
      </c>
      <c r="O50" s="80">
        <f t="shared" si="6"/>
        <v>4985</v>
      </c>
      <c r="P50" s="81">
        <f t="shared" si="6"/>
        <v>9611.1299999998046</v>
      </c>
      <c r="Q50" s="81">
        <f t="shared" si="6"/>
        <v>0</v>
      </c>
      <c r="R50" s="80">
        <f t="shared" si="6"/>
        <v>1850</v>
      </c>
      <c r="S50" s="81">
        <f t="shared" si="6"/>
        <v>17809.930000000008</v>
      </c>
      <c r="T50" s="81">
        <f t="shared" si="6"/>
        <v>0</v>
      </c>
      <c r="U50" s="81">
        <f t="shared" si="6"/>
        <v>350000</v>
      </c>
      <c r="V50" s="81">
        <f t="shared" si="6"/>
        <v>20738.360000000022</v>
      </c>
    </row>
  </sheetData>
  <mergeCells count="12">
    <mergeCell ref="U2:V2"/>
    <mergeCell ref="A16:B16"/>
    <mergeCell ref="A28:B28"/>
    <mergeCell ref="A29:B29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0D0E0-70A1-4AB2-B1EC-42A66F86B45C}">
  <dimension ref="A1:V45"/>
  <sheetViews>
    <sheetView rightToLeft="1" workbookViewId="0">
      <selection activeCell="N9" sqref="N9"/>
    </sheetView>
  </sheetViews>
  <sheetFormatPr defaultRowHeight="15" x14ac:dyDescent="0.25"/>
  <cols>
    <col min="1" max="1" width="26.28515625" customWidth="1"/>
    <col min="2" max="2" width="33.28515625" bestFit="1" customWidth="1"/>
    <col min="3" max="3" width="6.7109375" customWidth="1"/>
    <col min="4" max="5" width="9" style="83"/>
    <col min="6" max="7" width="9" style="84"/>
    <col min="8" max="8" width="9.85546875" style="84" bestFit="1" customWidth="1"/>
    <col min="9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7" width="9.85546875" style="84" bestFit="1" customWidth="1"/>
    <col min="18" max="18" width="9.5703125" style="83" bestFit="1" customWidth="1"/>
    <col min="19" max="19" width="9.85546875" style="84" bestFit="1" customWidth="1"/>
    <col min="20" max="20" width="9" style="84"/>
    <col min="21" max="21" width="9.42578125" style="84" bestFit="1" customWidth="1"/>
    <col min="22" max="22" width="9" style="84"/>
  </cols>
  <sheetData>
    <row r="1" spans="1:22" x14ac:dyDescent="0.25">
      <c r="A1" s="1">
        <v>3</v>
      </c>
      <c r="B1" s="2">
        <f>'[2]1'!B1</f>
        <v>3</v>
      </c>
      <c r="C1" s="3"/>
      <c r="D1" s="149" t="s">
        <v>0</v>
      </c>
      <c r="E1" s="150"/>
      <c r="F1" s="150"/>
      <c r="G1" s="150"/>
      <c r="H1" s="150"/>
      <c r="I1" s="150"/>
      <c r="J1" s="150"/>
      <c r="K1" s="150"/>
      <c r="L1" s="150"/>
      <c r="M1" s="150"/>
      <c r="N1" s="151"/>
      <c r="O1" s="139" t="s">
        <v>1</v>
      </c>
      <c r="P1" s="140"/>
      <c r="Q1" s="141"/>
      <c r="R1" s="139" t="s">
        <v>2</v>
      </c>
      <c r="S1" s="140"/>
      <c r="T1" s="141"/>
      <c r="U1" s="88" t="s">
        <v>3</v>
      </c>
      <c r="V1" s="5" t="s">
        <v>4</v>
      </c>
    </row>
    <row r="2" spans="1:22" x14ac:dyDescent="0.25">
      <c r="A2" s="130">
        <f>'[2]1'!A2:B2</f>
        <v>2025</v>
      </c>
      <c r="B2" s="131"/>
      <c r="C2" s="6"/>
      <c r="D2" s="131" t="s">
        <v>5</v>
      </c>
      <c r="E2" s="142"/>
      <c r="F2" s="142"/>
      <c r="G2" s="142"/>
      <c r="H2" s="143" t="s">
        <v>6</v>
      </c>
      <c r="I2" s="144"/>
      <c r="J2" s="144"/>
      <c r="K2" s="144"/>
      <c r="L2" s="144"/>
      <c r="M2" s="144"/>
      <c r="N2" s="145"/>
      <c r="O2" s="11" t="s">
        <v>5</v>
      </c>
      <c r="P2" s="142" t="s">
        <v>6</v>
      </c>
      <c r="Q2" s="148"/>
      <c r="R2" s="11" t="s">
        <v>5</v>
      </c>
      <c r="S2" s="142" t="s">
        <v>6</v>
      </c>
      <c r="T2" s="148"/>
      <c r="U2" s="131" t="s">
        <v>5</v>
      </c>
      <c r="V2" s="148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10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89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195</v>
      </c>
      <c r="D4" s="16">
        <f>'[2]2'!D50</f>
        <v>9047</v>
      </c>
      <c r="E4" s="16">
        <f>'[2]2'!E50</f>
        <v>3915</v>
      </c>
      <c r="F4" s="89">
        <f>'[2]2'!F50</f>
        <v>307.52200000000005</v>
      </c>
      <c r="G4" s="89">
        <f>'[2]2'!G50</f>
        <v>0</v>
      </c>
      <c r="H4" s="89">
        <f>'[2]2'!H50</f>
        <v>8879.8999999999069</v>
      </c>
      <c r="I4" s="89">
        <f>'[2]2'!I50</f>
        <v>37908.614999999998</v>
      </c>
      <c r="J4" s="89">
        <f>'[2]2'!J50</f>
        <v>271.06999999999721</v>
      </c>
      <c r="K4" s="89">
        <f>'[2]2'!K50</f>
        <v>1</v>
      </c>
      <c r="L4" s="9">
        <f>'[2]2'!L50</f>
        <v>79.500000000014552</v>
      </c>
      <c r="M4" s="12">
        <f>'[2]2'!M50</f>
        <v>70000</v>
      </c>
      <c r="N4" s="10">
        <f>'[2]2'!N50</f>
        <v>12072</v>
      </c>
      <c r="O4" s="11">
        <f>'[2]2'!O50</f>
        <v>4985</v>
      </c>
      <c r="P4" s="89">
        <f>'[2]2'!P50</f>
        <v>9611.1299999998046</v>
      </c>
      <c r="Q4" s="10">
        <f>'[2]2'!Q50</f>
        <v>0</v>
      </c>
      <c r="R4" s="11">
        <f>'[2]2'!R50</f>
        <v>1850</v>
      </c>
      <c r="S4" s="89">
        <f>'[2]2'!S50</f>
        <v>17809.930000000008</v>
      </c>
      <c r="T4" s="10">
        <f>'[2]2'!T50</f>
        <v>0</v>
      </c>
      <c r="U4" s="89">
        <f>'[2]2'!U50</f>
        <v>350000</v>
      </c>
      <c r="V4" s="89">
        <f>'[2]2'!V50</f>
        <v>20738.360000000022</v>
      </c>
    </row>
    <row r="5" spans="1:22" x14ac:dyDescent="0.25">
      <c r="A5" s="18" t="s">
        <v>58</v>
      </c>
      <c r="B5" s="19" t="s">
        <v>59</v>
      </c>
      <c r="C5" s="6">
        <f>C4+1</f>
        <v>196</v>
      </c>
      <c r="D5" s="20"/>
      <c r="E5" s="20">
        <v>2600</v>
      </c>
      <c r="F5" s="90"/>
      <c r="G5" s="90"/>
      <c r="H5" s="91"/>
      <c r="I5" s="91"/>
      <c r="J5" s="91"/>
      <c r="K5" s="91"/>
      <c r="L5" s="25"/>
      <c r="M5" s="23"/>
      <c r="N5" s="92"/>
      <c r="O5" s="26"/>
      <c r="P5" s="91"/>
      <c r="Q5" s="92"/>
      <c r="R5" s="26"/>
      <c r="S5" s="91"/>
      <c r="T5" s="92"/>
      <c r="U5" s="91"/>
      <c r="V5" s="25"/>
    </row>
    <row r="6" spans="1:22" x14ac:dyDescent="0.25">
      <c r="A6" s="18"/>
      <c r="B6" s="19"/>
      <c r="C6" s="6">
        <f t="shared" ref="C6:C15" si="0">C5+1</f>
        <v>197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92"/>
      <c r="O6" s="26"/>
      <c r="P6" s="23"/>
      <c r="Q6" s="27"/>
      <c r="R6" s="26"/>
      <c r="S6" s="23"/>
      <c r="T6" s="27"/>
      <c r="U6" s="91"/>
      <c r="V6" s="27"/>
    </row>
    <row r="7" spans="1:22" x14ac:dyDescent="0.25">
      <c r="A7" s="18"/>
      <c r="B7" s="19"/>
      <c r="C7" s="6">
        <f t="shared" si="0"/>
        <v>198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92"/>
      <c r="O7" s="26"/>
      <c r="P7" s="23"/>
      <c r="Q7" s="27"/>
      <c r="R7" s="26"/>
      <c r="S7" s="23"/>
      <c r="T7" s="27"/>
      <c r="U7" s="91"/>
      <c r="V7" s="27"/>
    </row>
    <row r="8" spans="1:22" x14ac:dyDescent="0.25">
      <c r="A8" s="18"/>
      <c r="B8" s="19"/>
      <c r="C8" s="6">
        <f t="shared" si="0"/>
        <v>199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92"/>
      <c r="O8" s="26"/>
      <c r="P8" s="23"/>
      <c r="Q8" s="27"/>
      <c r="R8" s="26"/>
      <c r="S8" s="23"/>
      <c r="T8" s="27"/>
      <c r="U8" s="91"/>
      <c r="V8" s="27"/>
    </row>
    <row r="9" spans="1:22" x14ac:dyDescent="0.25">
      <c r="A9" s="18"/>
      <c r="B9" s="19"/>
      <c r="C9" s="6">
        <f t="shared" si="0"/>
        <v>200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92"/>
      <c r="O9" s="26"/>
      <c r="P9" s="23"/>
      <c r="Q9" s="27"/>
      <c r="R9" s="26"/>
      <c r="S9" s="23"/>
      <c r="T9" s="27"/>
      <c r="U9" s="91"/>
      <c r="V9" s="27"/>
    </row>
    <row r="10" spans="1:22" x14ac:dyDescent="0.25">
      <c r="A10" s="18"/>
      <c r="B10" s="85"/>
      <c r="C10" s="6">
        <f t="shared" si="0"/>
        <v>201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92"/>
      <c r="O10" s="26"/>
      <c r="P10" s="23"/>
      <c r="Q10" s="27"/>
      <c r="R10" s="26"/>
      <c r="S10" s="23"/>
      <c r="T10" s="27"/>
      <c r="U10" s="91"/>
      <c r="V10" s="27"/>
    </row>
    <row r="11" spans="1:22" x14ac:dyDescent="0.25">
      <c r="A11" s="18"/>
      <c r="B11" s="85"/>
      <c r="C11" s="6">
        <f t="shared" si="0"/>
        <v>202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92"/>
      <c r="O11" s="26"/>
      <c r="P11" s="23"/>
      <c r="Q11" s="27"/>
      <c r="R11" s="26"/>
      <c r="S11" s="23"/>
      <c r="T11" s="27"/>
      <c r="U11" s="91"/>
      <c r="V11" s="27"/>
    </row>
    <row r="12" spans="1:22" x14ac:dyDescent="0.25">
      <c r="A12" s="18"/>
      <c r="B12" s="85"/>
      <c r="C12" s="6">
        <f t="shared" si="0"/>
        <v>203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92"/>
      <c r="O12" s="26"/>
      <c r="P12" s="23"/>
      <c r="Q12" s="27"/>
      <c r="R12" s="26"/>
      <c r="S12" s="23"/>
      <c r="T12" s="27"/>
      <c r="U12" s="91"/>
      <c r="V12" s="27"/>
    </row>
    <row r="13" spans="1:22" x14ac:dyDescent="0.25">
      <c r="A13" s="18"/>
      <c r="B13" s="85"/>
      <c r="C13" s="6">
        <f t="shared" si="0"/>
        <v>204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92"/>
      <c r="O13" s="26"/>
      <c r="P13" s="23"/>
      <c r="Q13" s="27"/>
      <c r="R13" s="26"/>
      <c r="S13" s="23"/>
      <c r="T13" s="27"/>
      <c r="U13" s="91"/>
      <c r="V13" s="27"/>
    </row>
    <row r="14" spans="1:22" x14ac:dyDescent="0.25">
      <c r="A14" s="18"/>
      <c r="B14" s="19" t="s">
        <v>32</v>
      </c>
      <c r="C14" s="6">
        <f t="shared" si="0"/>
        <v>205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92"/>
      <c r="O14" s="26"/>
      <c r="P14" s="23"/>
      <c r="Q14" s="27"/>
      <c r="R14" s="26"/>
      <c r="S14" s="23"/>
      <c r="T14" s="27"/>
      <c r="U14" s="91"/>
      <c r="V14" s="27"/>
    </row>
    <row r="15" spans="1:22" ht="15.75" thickBot="1" x14ac:dyDescent="0.3">
      <c r="A15" s="18"/>
      <c r="B15" s="19" t="s">
        <v>34</v>
      </c>
      <c r="C15" s="6">
        <f t="shared" si="0"/>
        <v>206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93"/>
      <c r="O15" s="35"/>
      <c r="P15" s="32"/>
      <c r="Q15" s="36"/>
      <c r="R15" s="35"/>
      <c r="S15" s="32"/>
      <c r="T15" s="36"/>
      <c r="U15" s="94"/>
      <c r="V15" s="36"/>
    </row>
    <row r="16" spans="1:22" ht="15.75" thickBot="1" x14ac:dyDescent="0.3">
      <c r="A16" s="130"/>
      <c r="B16" s="131"/>
      <c r="C16" s="6"/>
      <c r="D16" s="38">
        <f t="shared" ref="D16:V16" si="1">SUM(D4:D15)</f>
        <v>9047</v>
      </c>
      <c r="E16" s="39">
        <f t="shared" si="1"/>
        <v>6515</v>
      </c>
      <c r="F16" s="40">
        <f t="shared" si="1"/>
        <v>307.52200000000005</v>
      </c>
      <c r="G16" s="40">
        <f t="shared" si="1"/>
        <v>0</v>
      </c>
      <c r="H16" s="40">
        <f t="shared" si="1"/>
        <v>8879.8999999999069</v>
      </c>
      <c r="I16" s="40">
        <f t="shared" si="1"/>
        <v>37908.614999999998</v>
      </c>
      <c r="J16" s="40">
        <f t="shared" si="1"/>
        <v>271.06999999999721</v>
      </c>
      <c r="K16" s="40">
        <f t="shared" si="1"/>
        <v>1</v>
      </c>
      <c r="L16" s="41">
        <f t="shared" si="1"/>
        <v>79.500000000014552</v>
      </c>
      <c r="M16" s="42">
        <f>SUM(M4:M15)</f>
        <v>70000</v>
      </c>
      <c r="N16" s="95">
        <f t="shared" si="1"/>
        <v>12072</v>
      </c>
      <c r="O16" s="39">
        <f t="shared" si="1"/>
        <v>4985</v>
      </c>
      <c r="P16" s="40">
        <f t="shared" si="1"/>
        <v>9611.1299999998046</v>
      </c>
      <c r="Q16" s="96">
        <f t="shared" si="1"/>
        <v>0</v>
      </c>
      <c r="R16" s="39">
        <f t="shared" si="1"/>
        <v>1850</v>
      </c>
      <c r="S16" s="40">
        <f t="shared" si="1"/>
        <v>17809.930000000008</v>
      </c>
      <c r="T16" s="96">
        <f t="shared" si="1"/>
        <v>0</v>
      </c>
      <c r="U16" s="97">
        <f t="shared" si="1"/>
        <v>350000</v>
      </c>
      <c r="V16" s="40">
        <f t="shared" si="1"/>
        <v>20738.360000000022</v>
      </c>
    </row>
    <row r="17" spans="1:22" x14ac:dyDescent="0.25">
      <c r="A17" s="44" t="s">
        <v>60</v>
      </c>
      <c r="B17" s="44" t="s">
        <v>36</v>
      </c>
      <c r="C17" s="45">
        <v>94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98"/>
      <c r="O17" s="51"/>
      <c r="P17" s="48"/>
      <c r="Q17" s="52"/>
      <c r="R17" s="51"/>
      <c r="S17" s="48"/>
      <c r="T17" s="52"/>
      <c r="U17" s="99"/>
      <c r="V17" s="52"/>
    </row>
    <row r="18" spans="1:22" x14ac:dyDescent="0.25">
      <c r="A18" s="18"/>
      <c r="B18" s="19"/>
      <c r="C18" s="45">
        <f>C17+1</f>
        <v>95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92"/>
      <c r="O18" s="26"/>
      <c r="P18" s="23"/>
      <c r="Q18" s="27"/>
      <c r="R18" s="26"/>
      <c r="S18" s="23"/>
      <c r="T18" s="27"/>
      <c r="U18" s="91"/>
      <c r="V18" s="27"/>
    </row>
    <row r="19" spans="1:22" x14ac:dyDescent="0.25">
      <c r="A19" s="18"/>
      <c r="B19" s="19"/>
      <c r="C19" s="45">
        <f t="shared" ref="C19:C27" si="2">C18+1</f>
        <v>96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92"/>
      <c r="O19" s="26"/>
      <c r="P19" s="23"/>
      <c r="Q19" s="27"/>
      <c r="R19" s="26"/>
      <c r="S19" s="23"/>
      <c r="T19" s="27"/>
      <c r="U19" s="91"/>
      <c r="V19" s="27"/>
    </row>
    <row r="20" spans="1:22" x14ac:dyDescent="0.25">
      <c r="A20" s="18"/>
      <c r="B20" s="19"/>
      <c r="C20" s="45">
        <f t="shared" si="2"/>
        <v>97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92"/>
      <c r="O20" s="26"/>
      <c r="P20" s="23"/>
      <c r="Q20" s="27"/>
      <c r="R20" s="26"/>
      <c r="S20" s="23"/>
      <c r="T20" s="27"/>
      <c r="U20" s="91"/>
      <c r="V20" s="27"/>
    </row>
    <row r="21" spans="1:22" x14ac:dyDescent="0.25">
      <c r="A21" s="18" t="s">
        <v>41</v>
      </c>
      <c r="B21" s="19" t="s">
        <v>56</v>
      </c>
      <c r="C21" s="45">
        <f t="shared" si="2"/>
        <v>98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92"/>
      <c r="O21" s="26"/>
      <c r="P21" s="23"/>
      <c r="Q21" s="27"/>
      <c r="R21" s="26"/>
      <c r="S21" s="23"/>
      <c r="T21" s="27"/>
      <c r="U21" s="91"/>
      <c r="V21" s="27"/>
    </row>
    <row r="22" spans="1:22" x14ac:dyDescent="0.25">
      <c r="A22" s="18" t="s">
        <v>41</v>
      </c>
      <c r="B22" s="19" t="s">
        <v>56</v>
      </c>
      <c r="C22" s="45">
        <f t="shared" si="2"/>
        <v>99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92"/>
      <c r="O22" s="26"/>
      <c r="P22" s="23"/>
      <c r="Q22" s="27"/>
      <c r="R22" s="26"/>
      <c r="S22" s="23"/>
      <c r="T22" s="27"/>
      <c r="U22" s="91"/>
      <c r="V22" s="27"/>
    </row>
    <row r="23" spans="1:22" x14ac:dyDescent="0.25">
      <c r="A23" s="18" t="s">
        <v>41</v>
      </c>
      <c r="B23" s="19" t="s">
        <v>56</v>
      </c>
      <c r="C23" s="45">
        <f t="shared" si="2"/>
        <v>100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92"/>
      <c r="O23" s="26"/>
      <c r="P23" s="23"/>
      <c r="Q23" s="27"/>
      <c r="R23" s="26"/>
      <c r="S23" s="23"/>
      <c r="T23" s="27"/>
      <c r="U23" s="91"/>
      <c r="V23" s="27"/>
    </row>
    <row r="24" spans="1:22" x14ac:dyDescent="0.25">
      <c r="A24" s="18" t="s">
        <v>37</v>
      </c>
      <c r="B24" s="19" t="s">
        <v>22</v>
      </c>
      <c r="C24" s="45">
        <f t="shared" si="2"/>
        <v>101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92"/>
      <c r="O24" s="26"/>
      <c r="P24" s="23"/>
      <c r="Q24" s="27"/>
      <c r="R24" s="26"/>
      <c r="S24" s="23"/>
      <c r="T24" s="27"/>
      <c r="U24" s="91"/>
      <c r="V24" s="27"/>
    </row>
    <row r="25" spans="1:22" x14ac:dyDescent="0.25">
      <c r="A25" s="18" t="s">
        <v>40</v>
      </c>
      <c r="B25" s="19" t="s">
        <v>25</v>
      </c>
      <c r="C25" s="45">
        <f t="shared" si="2"/>
        <v>102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92"/>
      <c r="O25" s="26"/>
      <c r="P25" s="23"/>
      <c r="Q25" s="27"/>
      <c r="R25" s="26"/>
      <c r="S25" s="23"/>
      <c r="T25" s="27"/>
      <c r="U25" s="91"/>
      <c r="V25" s="27"/>
    </row>
    <row r="26" spans="1:22" x14ac:dyDescent="0.25">
      <c r="A26" s="18"/>
      <c r="B26" s="19"/>
      <c r="C26" s="45">
        <f t="shared" si="2"/>
        <v>103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92"/>
      <c r="O26" s="26"/>
      <c r="P26" s="23"/>
      <c r="Q26" s="27"/>
      <c r="R26" s="26"/>
      <c r="S26" s="23"/>
      <c r="T26" s="27"/>
      <c r="U26" s="91"/>
      <c r="V26" s="27"/>
    </row>
    <row r="27" spans="1:22" ht="15.75" thickBot="1" x14ac:dyDescent="0.3">
      <c r="A27" s="100"/>
      <c r="B27" s="101"/>
      <c r="C27" s="45">
        <f t="shared" si="2"/>
        <v>104</v>
      </c>
      <c r="D27" s="29"/>
      <c r="E27" s="30"/>
      <c r="F27" s="31"/>
      <c r="G27" s="31"/>
      <c r="H27" s="32"/>
      <c r="I27" s="32"/>
      <c r="J27" s="32"/>
      <c r="K27" s="32"/>
      <c r="L27" s="33"/>
      <c r="M27" s="32"/>
      <c r="N27" s="93"/>
      <c r="O27" s="35"/>
      <c r="P27" s="32"/>
      <c r="Q27" s="36"/>
      <c r="R27" s="35"/>
      <c r="S27" s="32"/>
      <c r="T27" s="36"/>
      <c r="U27" s="94"/>
      <c r="V27" s="36"/>
    </row>
    <row r="28" spans="1:22" ht="15.75" thickBot="1" x14ac:dyDescent="0.3">
      <c r="A28" s="132"/>
      <c r="B28" s="133"/>
      <c r="C28" s="54"/>
      <c r="D28" s="55">
        <f>SUM(D17:D27)</f>
        <v>0</v>
      </c>
      <c r="E28" s="55">
        <f t="shared" ref="E28:V28" si="3">SUM(E17:E27)</f>
        <v>0</v>
      </c>
      <c r="F28" s="56">
        <f t="shared" si="3"/>
        <v>0</v>
      </c>
      <c r="G28" s="56">
        <f t="shared" si="3"/>
        <v>0</v>
      </c>
      <c r="H28" s="56">
        <f t="shared" si="3"/>
        <v>0</v>
      </c>
      <c r="I28" s="56">
        <f t="shared" si="3"/>
        <v>0</v>
      </c>
      <c r="J28" s="56">
        <f t="shared" si="3"/>
        <v>0</v>
      </c>
      <c r="K28" s="56">
        <f t="shared" si="3"/>
        <v>0</v>
      </c>
      <c r="L28" s="57">
        <f t="shared" si="3"/>
        <v>0</v>
      </c>
      <c r="M28" s="58">
        <f>SUM(M18:M27)</f>
        <v>0</v>
      </c>
      <c r="N28" s="57">
        <f t="shared" si="3"/>
        <v>0</v>
      </c>
      <c r="O28" s="102">
        <f t="shared" si="3"/>
        <v>0</v>
      </c>
      <c r="P28" s="56">
        <f t="shared" si="3"/>
        <v>0</v>
      </c>
      <c r="Q28" s="103">
        <f t="shared" si="3"/>
        <v>0</v>
      </c>
      <c r="R28" s="102">
        <f t="shared" si="3"/>
        <v>0</v>
      </c>
      <c r="S28" s="56">
        <f t="shared" si="3"/>
        <v>0</v>
      </c>
      <c r="T28" s="103">
        <f t="shared" si="3"/>
        <v>0</v>
      </c>
      <c r="U28" s="56">
        <f t="shared" si="3"/>
        <v>0</v>
      </c>
      <c r="V28" s="56">
        <f t="shared" si="3"/>
        <v>0</v>
      </c>
    </row>
    <row r="29" spans="1:22" x14ac:dyDescent="0.25">
      <c r="A29" s="134" t="s">
        <v>42</v>
      </c>
      <c r="B29" s="135"/>
      <c r="C29" s="59">
        <v>235</v>
      </c>
      <c r="D29" s="60"/>
      <c r="E29" s="61"/>
      <c r="F29" s="62"/>
      <c r="G29" s="62"/>
      <c r="H29" s="62"/>
      <c r="I29" s="62"/>
      <c r="J29" s="62"/>
      <c r="K29" s="62"/>
      <c r="L29" s="63"/>
      <c r="M29" s="62"/>
      <c r="N29" s="104"/>
      <c r="O29" s="65"/>
      <c r="P29" s="62"/>
      <c r="Q29" s="66"/>
      <c r="R29" s="65"/>
      <c r="S29" s="62"/>
      <c r="T29" s="66"/>
      <c r="U29" s="105"/>
      <c r="V29" s="66"/>
    </row>
    <row r="30" spans="1:22" x14ac:dyDescent="0.25">
      <c r="A30" s="18" t="s">
        <v>45</v>
      </c>
      <c r="B30" s="69" t="s">
        <v>61</v>
      </c>
      <c r="C30" s="70">
        <f>C29+1</f>
        <v>236</v>
      </c>
      <c r="D30" s="20">
        <v>200</v>
      </c>
      <c r="E30" s="21"/>
      <c r="F30" s="22"/>
      <c r="G30" s="22"/>
      <c r="H30" s="23"/>
      <c r="I30" s="23"/>
      <c r="J30" s="23"/>
      <c r="K30" s="23"/>
      <c r="L30" s="24"/>
      <c r="M30" s="23"/>
      <c r="N30" s="92"/>
      <c r="O30" s="26"/>
      <c r="P30" s="23"/>
      <c r="Q30" s="27"/>
      <c r="R30" s="26"/>
      <c r="S30" s="23"/>
      <c r="T30" s="27"/>
      <c r="U30" s="91"/>
      <c r="V30" s="27"/>
    </row>
    <row r="31" spans="1:22" x14ac:dyDescent="0.25">
      <c r="A31" s="18" t="s">
        <v>45</v>
      </c>
      <c r="B31" s="69" t="s">
        <v>62</v>
      </c>
      <c r="C31" s="70">
        <f t="shared" ref="C31:C43" si="4">C30+1</f>
        <v>237</v>
      </c>
      <c r="D31" s="20">
        <v>200</v>
      </c>
      <c r="E31" s="21"/>
      <c r="F31" s="22"/>
      <c r="G31" s="22"/>
      <c r="H31" s="23"/>
      <c r="I31" s="23"/>
      <c r="J31" s="23"/>
      <c r="K31" s="23"/>
      <c r="L31" s="24"/>
      <c r="M31" s="23"/>
      <c r="N31" s="92"/>
      <c r="O31" s="26"/>
      <c r="P31" s="23"/>
      <c r="Q31" s="27"/>
      <c r="R31" s="26"/>
      <c r="S31" s="23"/>
      <c r="T31" s="27"/>
      <c r="U31" s="91"/>
      <c r="V31" s="27"/>
    </row>
    <row r="32" spans="1:22" x14ac:dyDescent="0.25">
      <c r="A32" s="18"/>
      <c r="B32" s="69"/>
      <c r="C32" s="70">
        <f t="shared" si="4"/>
        <v>238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92"/>
      <c r="O32" s="26"/>
      <c r="P32" s="23"/>
      <c r="Q32" s="27"/>
      <c r="R32" s="26"/>
      <c r="S32" s="23"/>
      <c r="T32" s="27"/>
      <c r="U32" s="91"/>
      <c r="V32" s="27"/>
    </row>
    <row r="33" spans="1:22" x14ac:dyDescent="0.25">
      <c r="A33" s="18"/>
      <c r="B33" s="69"/>
      <c r="C33" s="70">
        <f t="shared" si="4"/>
        <v>239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92"/>
      <c r="O33" s="26"/>
      <c r="P33" s="23"/>
      <c r="Q33" s="27"/>
      <c r="R33" s="26"/>
      <c r="S33" s="23"/>
      <c r="T33" s="27"/>
      <c r="U33" s="91"/>
      <c r="V33" s="27"/>
    </row>
    <row r="34" spans="1:22" x14ac:dyDescent="0.25">
      <c r="A34" s="18"/>
      <c r="B34" s="69"/>
      <c r="C34" s="70">
        <f t="shared" si="4"/>
        <v>240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92"/>
      <c r="O34" s="26"/>
      <c r="P34" s="23"/>
      <c r="Q34" s="27"/>
      <c r="R34" s="26"/>
      <c r="S34" s="23"/>
      <c r="T34" s="27"/>
      <c r="U34" s="91"/>
      <c r="V34" s="27"/>
    </row>
    <row r="35" spans="1:22" x14ac:dyDescent="0.25">
      <c r="A35" s="18"/>
      <c r="B35" s="69"/>
      <c r="C35" s="70">
        <f t="shared" si="4"/>
        <v>241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92"/>
      <c r="O35" s="26"/>
      <c r="P35" s="23"/>
      <c r="Q35" s="27"/>
      <c r="R35" s="26"/>
      <c r="S35" s="23"/>
      <c r="T35" s="27"/>
      <c r="U35" s="91"/>
      <c r="V35" s="27"/>
    </row>
    <row r="36" spans="1:22" x14ac:dyDescent="0.25">
      <c r="A36" s="18"/>
      <c r="B36" s="69"/>
      <c r="C36" s="70">
        <f t="shared" si="4"/>
        <v>242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92"/>
      <c r="O36" s="26"/>
      <c r="P36" s="23"/>
      <c r="Q36" s="27"/>
      <c r="R36" s="26"/>
      <c r="S36" s="23"/>
      <c r="T36" s="27"/>
      <c r="U36" s="91"/>
      <c r="V36" s="27"/>
    </row>
    <row r="37" spans="1:22" x14ac:dyDescent="0.25">
      <c r="A37" s="18"/>
      <c r="B37" s="69"/>
      <c r="C37" s="70">
        <f t="shared" si="4"/>
        <v>243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92"/>
      <c r="O37" s="26"/>
      <c r="P37" s="23"/>
      <c r="Q37" s="27"/>
      <c r="R37" s="26"/>
      <c r="S37" s="23"/>
      <c r="T37" s="27"/>
      <c r="U37" s="91"/>
      <c r="V37" s="27"/>
    </row>
    <row r="38" spans="1:22" x14ac:dyDescent="0.25">
      <c r="A38" s="18"/>
      <c r="B38" s="69"/>
      <c r="C38" s="70">
        <f t="shared" si="4"/>
        <v>244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92"/>
      <c r="O38" s="26"/>
      <c r="P38" s="23"/>
      <c r="Q38" s="27"/>
      <c r="R38" s="26"/>
      <c r="S38" s="23"/>
      <c r="T38" s="27"/>
      <c r="U38" s="91"/>
      <c r="V38" s="27"/>
    </row>
    <row r="39" spans="1:22" x14ac:dyDescent="0.25">
      <c r="A39" s="18"/>
      <c r="B39" s="69"/>
      <c r="C39" s="70">
        <f t="shared" si="4"/>
        <v>245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92"/>
      <c r="O39" s="26"/>
      <c r="P39" s="23"/>
      <c r="Q39" s="27"/>
      <c r="R39" s="26"/>
      <c r="S39" s="23"/>
      <c r="T39" s="27"/>
      <c r="U39" s="91"/>
      <c r="V39" s="27"/>
    </row>
    <row r="40" spans="1:22" x14ac:dyDescent="0.25">
      <c r="A40" s="18"/>
      <c r="B40" s="69"/>
      <c r="C40" s="70">
        <f t="shared" si="4"/>
        <v>246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92"/>
      <c r="O40" s="26"/>
      <c r="P40" s="23"/>
      <c r="Q40" s="27"/>
      <c r="R40" s="26"/>
      <c r="S40" s="23"/>
      <c r="T40" s="27"/>
      <c r="U40" s="91"/>
      <c r="V40" s="27"/>
    </row>
    <row r="41" spans="1:22" x14ac:dyDescent="0.25">
      <c r="A41" s="18"/>
      <c r="B41" s="69"/>
      <c r="C41" s="70">
        <f t="shared" si="4"/>
        <v>247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92"/>
      <c r="O41" s="26"/>
      <c r="P41" s="23"/>
      <c r="Q41" s="27"/>
      <c r="R41" s="26"/>
      <c r="S41" s="23"/>
      <c r="T41" s="27"/>
      <c r="U41" s="91"/>
      <c r="V41" s="27"/>
    </row>
    <row r="42" spans="1:22" x14ac:dyDescent="0.25">
      <c r="A42" s="18" t="s">
        <v>63</v>
      </c>
      <c r="B42" s="69" t="s">
        <v>48</v>
      </c>
      <c r="C42" s="70">
        <f t="shared" si="4"/>
        <v>248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92"/>
      <c r="O42" s="26"/>
      <c r="P42" s="23"/>
      <c r="Q42" s="27"/>
      <c r="R42" s="26"/>
      <c r="S42" s="23"/>
      <c r="T42" s="27"/>
      <c r="U42" s="91"/>
      <c r="V42" s="27"/>
    </row>
    <row r="43" spans="1:22" x14ac:dyDescent="0.25">
      <c r="A43" s="18" t="s">
        <v>63</v>
      </c>
      <c r="B43" s="69" t="s">
        <v>49</v>
      </c>
      <c r="C43" s="70">
        <f t="shared" si="4"/>
        <v>249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92"/>
      <c r="O43" s="26"/>
      <c r="P43" s="23"/>
      <c r="Q43" s="27"/>
      <c r="R43" s="26"/>
      <c r="S43" s="23"/>
      <c r="T43" s="27"/>
      <c r="U43" s="91"/>
      <c r="V43" s="27"/>
    </row>
    <row r="44" spans="1:22" x14ac:dyDescent="0.25">
      <c r="A44" s="71"/>
      <c r="B44" s="72"/>
      <c r="C44" s="70"/>
      <c r="D44" s="73">
        <f t="shared" ref="D44:L44" si="5">SUM(D29:D43)</f>
        <v>400</v>
      </c>
      <c r="E44" s="73">
        <f t="shared" si="5"/>
        <v>0</v>
      </c>
      <c r="F44" s="74">
        <f t="shared" si="5"/>
        <v>0</v>
      </c>
      <c r="G44" s="74">
        <f t="shared" si="5"/>
        <v>0</v>
      </c>
      <c r="H44" s="74">
        <f t="shared" si="5"/>
        <v>0</v>
      </c>
      <c r="I44" s="74">
        <f t="shared" si="5"/>
        <v>0</v>
      </c>
      <c r="J44" s="74">
        <f t="shared" si="5"/>
        <v>0</v>
      </c>
      <c r="K44" s="74">
        <f t="shared" si="5"/>
        <v>0</v>
      </c>
      <c r="L44" s="75">
        <f t="shared" si="5"/>
        <v>0</v>
      </c>
      <c r="M44" s="76">
        <f>SUM(M30:M43)</f>
        <v>0</v>
      </c>
      <c r="N44" s="75">
        <f t="shared" ref="N44:V44" si="6">SUM(N29:N43)</f>
        <v>0</v>
      </c>
      <c r="O44" s="106">
        <f t="shared" si="6"/>
        <v>0</v>
      </c>
      <c r="P44" s="74">
        <f t="shared" si="6"/>
        <v>0</v>
      </c>
      <c r="Q44" s="107">
        <f t="shared" si="6"/>
        <v>0</v>
      </c>
      <c r="R44" s="106">
        <f t="shared" si="6"/>
        <v>0</v>
      </c>
      <c r="S44" s="74">
        <f t="shared" si="6"/>
        <v>0</v>
      </c>
      <c r="T44" s="107">
        <f t="shared" si="6"/>
        <v>0</v>
      </c>
      <c r="U44" s="74">
        <f t="shared" si="6"/>
        <v>0</v>
      </c>
      <c r="V44" s="74">
        <f t="shared" si="6"/>
        <v>0</v>
      </c>
    </row>
    <row r="45" spans="1:22" ht="15.75" thickBot="1" x14ac:dyDescent="0.3">
      <c r="A45" s="77" t="s">
        <v>50</v>
      </c>
      <c r="B45" s="78">
        <f>D45+E45+F45*5+G45*3.5+O45+R45</f>
        <v>23534.61</v>
      </c>
      <c r="C45" s="79" t="s">
        <v>51</v>
      </c>
      <c r="D45" s="80">
        <f t="shared" ref="D45:V45" si="7">D16+D28-D44</f>
        <v>8647</v>
      </c>
      <c r="E45" s="80">
        <f t="shared" si="7"/>
        <v>6515</v>
      </c>
      <c r="F45" s="81">
        <f t="shared" si="7"/>
        <v>307.52200000000005</v>
      </c>
      <c r="G45" s="81">
        <f t="shared" si="7"/>
        <v>0</v>
      </c>
      <c r="H45" s="81">
        <f t="shared" si="7"/>
        <v>8879.8999999999069</v>
      </c>
      <c r="I45" s="81">
        <f t="shared" si="7"/>
        <v>37908.614999999998</v>
      </c>
      <c r="J45" s="81">
        <f t="shared" si="7"/>
        <v>271.06999999999721</v>
      </c>
      <c r="K45" s="81">
        <f t="shared" si="7"/>
        <v>1</v>
      </c>
      <c r="L45" s="82">
        <f t="shared" si="7"/>
        <v>79.500000000014552</v>
      </c>
      <c r="M45" s="12">
        <f t="shared" si="7"/>
        <v>70000</v>
      </c>
      <c r="N45" s="108">
        <f t="shared" si="7"/>
        <v>12072</v>
      </c>
      <c r="O45" s="109">
        <f t="shared" si="7"/>
        <v>4985</v>
      </c>
      <c r="P45" s="81">
        <f t="shared" si="7"/>
        <v>9611.1299999998046</v>
      </c>
      <c r="Q45" s="108">
        <f t="shared" si="7"/>
        <v>0</v>
      </c>
      <c r="R45" s="109">
        <f t="shared" si="7"/>
        <v>1850</v>
      </c>
      <c r="S45" s="81">
        <f t="shared" si="7"/>
        <v>17809.930000000008</v>
      </c>
      <c r="T45" s="108">
        <f t="shared" si="7"/>
        <v>0</v>
      </c>
      <c r="U45" s="81">
        <f t="shared" si="7"/>
        <v>350000</v>
      </c>
      <c r="V45" s="81">
        <f t="shared" si="7"/>
        <v>20738.360000000022</v>
      </c>
    </row>
  </sheetData>
  <mergeCells count="12">
    <mergeCell ref="U2:V2"/>
    <mergeCell ref="A16:B16"/>
    <mergeCell ref="A28:B28"/>
    <mergeCell ref="A29:B29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09316-5879-40F7-8D98-559438809102}">
  <dimension ref="A1:V55"/>
  <sheetViews>
    <sheetView rightToLeft="1" workbookViewId="0">
      <selection activeCell="B14" sqref="B14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3"/>
    <col min="6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6" width="9.85546875" style="84" bestFit="1" customWidth="1"/>
    <col min="17" max="17" width="9" style="84"/>
    <col min="18" max="18" width="9.5703125" style="83" bestFit="1" customWidth="1"/>
    <col min="19" max="19" width="9.85546875" style="84" bestFit="1" customWidth="1"/>
    <col min="20" max="20" width="9" style="84"/>
    <col min="21" max="21" width="9.42578125" style="84" bestFit="1" customWidth="1"/>
    <col min="22" max="22" width="9" style="84"/>
  </cols>
  <sheetData>
    <row r="1" spans="1:22" x14ac:dyDescent="0.25">
      <c r="A1" s="1">
        <v>4</v>
      </c>
      <c r="B1" s="2">
        <f>'[2]1'!B1</f>
        <v>3</v>
      </c>
      <c r="C1" s="3"/>
      <c r="D1" s="136" t="s">
        <v>0</v>
      </c>
      <c r="E1" s="137"/>
      <c r="F1" s="137"/>
      <c r="G1" s="137"/>
      <c r="H1" s="137"/>
      <c r="I1" s="137"/>
      <c r="J1" s="137"/>
      <c r="K1" s="137"/>
      <c r="L1" s="137"/>
      <c r="M1" s="137"/>
      <c r="N1" s="138"/>
      <c r="O1" s="152" t="s">
        <v>1</v>
      </c>
      <c r="P1" s="140"/>
      <c r="Q1" s="141"/>
      <c r="R1" s="139" t="s">
        <v>2</v>
      </c>
      <c r="S1" s="140"/>
      <c r="T1" s="141"/>
      <c r="U1" s="4" t="s">
        <v>3</v>
      </c>
      <c r="V1" s="5" t="s">
        <v>4</v>
      </c>
    </row>
    <row r="2" spans="1:22" x14ac:dyDescent="0.25">
      <c r="A2" s="130">
        <f>'[2]1'!A2:B2</f>
        <v>2025</v>
      </c>
      <c r="B2" s="131"/>
      <c r="C2" s="6"/>
      <c r="D2" s="131" t="s">
        <v>5</v>
      </c>
      <c r="E2" s="142"/>
      <c r="F2" s="142"/>
      <c r="G2" s="142"/>
      <c r="H2" s="143" t="s">
        <v>6</v>
      </c>
      <c r="I2" s="144"/>
      <c r="J2" s="144"/>
      <c r="K2" s="144"/>
      <c r="L2" s="144"/>
      <c r="M2" s="144"/>
      <c r="N2" s="145"/>
      <c r="O2" s="16" t="s">
        <v>5</v>
      </c>
      <c r="P2" s="142" t="s">
        <v>6</v>
      </c>
      <c r="Q2" s="148"/>
      <c r="R2" s="11" t="s">
        <v>5</v>
      </c>
      <c r="S2" s="142" t="s">
        <v>6</v>
      </c>
      <c r="T2" s="148"/>
      <c r="U2" s="147" t="s">
        <v>5</v>
      </c>
      <c r="V2" s="148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10" t="s">
        <v>19</v>
      </c>
      <c r="N3" s="110" t="s">
        <v>20</v>
      </c>
      <c r="O3" s="16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196</v>
      </c>
      <c r="D4" s="16">
        <f>'[2]3'!D45</f>
        <v>8647</v>
      </c>
      <c r="E4" s="16">
        <f>'[2]3'!E45</f>
        <v>6515</v>
      </c>
      <c r="F4" s="89">
        <f>'[2]3'!F45</f>
        <v>307.52200000000005</v>
      </c>
      <c r="G4" s="89">
        <f>'[2]3'!G45</f>
        <v>0</v>
      </c>
      <c r="H4" s="89">
        <f>'[2]3'!H45</f>
        <v>8879.8999999999069</v>
      </c>
      <c r="I4" s="89">
        <f>'[2]3'!I45</f>
        <v>37908.614999999998</v>
      </c>
      <c r="J4" s="89">
        <f>'[2]3'!J45</f>
        <v>271.06999999999721</v>
      </c>
      <c r="K4" s="89">
        <f>'[2]3'!K45</f>
        <v>1</v>
      </c>
      <c r="L4" s="9">
        <f>'[2]3'!L45</f>
        <v>79.500000000014552</v>
      </c>
      <c r="M4" s="110">
        <f>'[2]3'!M45</f>
        <v>70000</v>
      </c>
      <c r="N4" s="110">
        <f>'[2]3'!N45</f>
        <v>12072</v>
      </c>
      <c r="O4" s="16">
        <f>'[2]3'!O45</f>
        <v>4985</v>
      </c>
      <c r="P4" s="89">
        <f>'[2]3'!P45</f>
        <v>9611.1299999998046</v>
      </c>
      <c r="Q4" s="89">
        <f>'[2]3'!Q45</f>
        <v>0</v>
      </c>
      <c r="R4" s="16">
        <f>'[2]3'!R45</f>
        <v>1850</v>
      </c>
      <c r="S4" s="89">
        <f>'[2]3'!S45</f>
        <v>17809.930000000008</v>
      </c>
      <c r="T4" s="89">
        <f>'[2]3'!T45</f>
        <v>0</v>
      </c>
      <c r="U4" s="89">
        <f>'[2]3'!U45</f>
        <v>350000</v>
      </c>
      <c r="V4" s="89">
        <f>'[2]3'!V45</f>
        <v>20738.360000000022</v>
      </c>
    </row>
    <row r="5" spans="1:22" x14ac:dyDescent="0.25">
      <c r="A5" s="18" t="s">
        <v>64</v>
      </c>
      <c r="B5" s="19" t="s">
        <v>65</v>
      </c>
      <c r="C5" s="6">
        <f>C4+1</f>
        <v>197</v>
      </c>
      <c r="D5" s="20"/>
      <c r="E5" s="21"/>
      <c r="F5" s="22"/>
      <c r="G5" s="22"/>
      <c r="H5" s="23"/>
      <c r="I5" s="23"/>
      <c r="J5" s="23"/>
      <c r="K5" s="23"/>
      <c r="L5" s="24"/>
      <c r="M5" s="111"/>
      <c r="N5" s="111"/>
      <c r="O5" s="20"/>
      <c r="P5" s="23"/>
      <c r="Q5" s="27"/>
      <c r="R5" s="26">
        <v>2111</v>
      </c>
      <c r="S5" s="23"/>
      <c r="T5" s="27"/>
      <c r="U5" s="28"/>
      <c r="V5" s="27"/>
    </row>
    <row r="6" spans="1:22" x14ac:dyDescent="0.25">
      <c r="A6" s="18"/>
      <c r="B6" s="19" t="s">
        <v>32</v>
      </c>
      <c r="C6" s="6">
        <f t="shared" ref="C6:C18" si="0">C5+1</f>
        <v>198</v>
      </c>
      <c r="D6" s="20"/>
      <c r="E6" s="21"/>
      <c r="F6" s="22"/>
      <c r="G6" s="22"/>
      <c r="H6" s="23"/>
      <c r="I6" s="23"/>
      <c r="J6" s="23"/>
      <c r="K6" s="23"/>
      <c r="L6" s="24"/>
      <c r="M6" s="111"/>
      <c r="N6" s="111"/>
      <c r="O6" s="20">
        <v>4910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34</v>
      </c>
      <c r="C7" s="6">
        <f t="shared" si="0"/>
        <v>199</v>
      </c>
      <c r="D7" s="20"/>
      <c r="E7" s="21"/>
      <c r="F7" s="22"/>
      <c r="G7" s="22"/>
      <c r="H7" s="23"/>
      <c r="I7" s="23"/>
      <c r="J7" s="23"/>
      <c r="K7" s="23"/>
      <c r="L7" s="24"/>
      <c r="M7" s="111"/>
      <c r="N7" s="111"/>
      <c r="O7" s="20"/>
      <c r="P7" s="23"/>
      <c r="Q7" s="27"/>
      <c r="R7" s="26">
        <v>1360</v>
      </c>
      <c r="S7" s="23"/>
      <c r="T7" s="27"/>
      <c r="U7" s="28"/>
      <c r="V7" s="27"/>
    </row>
    <row r="8" spans="1:22" x14ac:dyDescent="0.25">
      <c r="A8" s="18" t="s">
        <v>66</v>
      </c>
      <c r="B8" s="19" t="s">
        <v>67</v>
      </c>
      <c r="C8" s="6">
        <f t="shared" si="0"/>
        <v>200</v>
      </c>
      <c r="D8" s="20"/>
      <c r="E8" s="21">
        <v>80</v>
      </c>
      <c r="F8" s="22"/>
      <c r="G8" s="22"/>
      <c r="H8" s="23"/>
      <c r="I8" s="23"/>
      <c r="J8" s="23"/>
      <c r="K8" s="23"/>
      <c r="L8" s="24"/>
      <c r="M8" s="111"/>
      <c r="N8" s="11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68</v>
      </c>
      <c r="B9" s="19" t="s">
        <v>69</v>
      </c>
      <c r="C9" s="6">
        <f t="shared" si="0"/>
        <v>201</v>
      </c>
      <c r="D9" s="20"/>
      <c r="E9" s="21">
        <v>70</v>
      </c>
      <c r="F9" s="22"/>
      <c r="G9" s="22"/>
      <c r="H9" s="23"/>
      <c r="I9" s="23"/>
      <c r="J9" s="23"/>
      <c r="K9" s="23"/>
      <c r="L9" s="24"/>
      <c r="M9" s="111"/>
      <c r="N9" s="11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85"/>
      <c r="C10" s="6">
        <f t="shared" si="0"/>
        <v>202</v>
      </c>
      <c r="D10" s="20"/>
      <c r="E10" s="21"/>
      <c r="F10" s="22"/>
      <c r="G10" s="22"/>
      <c r="H10" s="23"/>
      <c r="I10" s="23"/>
      <c r="J10" s="23"/>
      <c r="K10" s="23"/>
      <c r="L10" s="24"/>
      <c r="M10" s="111"/>
      <c r="N10" s="11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85"/>
      <c r="C11" s="6">
        <f t="shared" si="0"/>
        <v>203</v>
      </c>
      <c r="D11" s="20"/>
      <c r="E11" s="21"/>
      <c r="F11" s="22"/>
      <c r="G11" s="22"/>
      <c r="H11" s="23"/>
      <c r="I11" s="23"/>
      <c r="J11" s="23"/>
      <c r="K11" s="23"/>
      <c r="L11" s="24"/>
      <c r="M11" s="111"/>
      <c r="N11" s="11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68"/>
      <c r="B12" s="85"/>
      <c r="C12" s="6">
        <f t="shared" si="0"/>
        <v>204</v>
      </c>
      <c r="D12" s="20"/>
      <c r="E12" s="21"/>
      <c r="F12" s="22"/>
      <c r="G12" s="22"/>
      <c r="H12" s="23"/>
      <c r="I12" s="23"/>
      <c r="J12" s="23"/>
      <c r="K12" s="23"/>
      <c r="L12" s="24"/>
      <c r="M12" s="111"/>
      <c r="N12" s="11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68"/>
      <c r="B13" s="85"/>
      <c r="C13" s="6">
        <f t="shared" si="0"/>
        <v>205</v>
      </c>
      <c r="D13" s="20"/>
      <c r="E13" s="21"/>
      <c r="F13" s="22"/>
      <c r="G13" s="22"/>
      <c r="H13" s="23"/>
      <c r="I13" s="23"/>
      <c r="J13" s="23"/>
      <c r="K13" s="23"/>
      <c r="L13" s="24"/>
      <c r="M13" s="111"/>
      <c r="N13" s="11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68"/>
      <c r="B14" s="85"/>
      <c r="C14" s="6">
        <f t="shared" si="0"/>
        <v>206</v>
      </c>
      <c r="D14" s="20"/>
      <c r="E14" s="21"/>
      <c r="F14" s="22"/>
      <c r="G14" s="22"/>
      <c r="H14" s="23"/>
      <c r="I14" s="23"/>
      <c r="J14" s="23"/>
      <c r="K14" s="23"/>
      <c r="L14" s="24"/>
      <c r="M14" s="111"/>
      <c r="N14" s="11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68"/>
      <c r="B15" s="85"/>
      <c r="C15" s="6">
        <f t="shared" si="0"/>
        <v>207</v>
      </c>
      <c r="D15" s="20"/>
      <c r="E15" s="21"/>
      <c r="F15" s="22"/>
      <c r="G15" s="22"/>
      <c r="H15" s="23"/>
      <c r="I15" s="23"/>
      <c r="J15" s="23"/>
      <c r="K15" s="23"/>
      <c r="L15" s="24"/>
      <c r="M15" s="111"/>
      <c r="N15" s="11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68"/>
      <c r="B16" s="85"/>
      <c r="C16" s="6">
        <f t="shared" si="0"/>
        <v>208</v>
      </c>
      <c r="D16" s="20"/>
      <c r="E16" s="21"/>
      <c r="F16" s="22"/>
      <c r="G16" s="22"/>
      <c r="H16" s="23"/>
      <c r="I16" s="23"/>
      <c r="J16" s="23"/>
      <c r="K16" s="23"/>
      <c r="L16" s="24"/>
      <c r="M16" s="111"/>
      <c r="N16" s="11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68"/>
      <c r="B17" s="19" t="s">
        <v>32</v>
      </c>
      <c r="C17" s="6">
        <f t="shared" si="0"/>
        <v>209</v>
      </c>
      <c r="D17" s="20"/>
      <c r="E17" s="21"/>
      <c r="F17" s="22"/>
      <c r="G17" s="22"/>
      <c r="H17" s="23"/>
      <c r="I17" s="23"/>
      <c r="J17" s="23"/>
      <c r="K17" s="23"/>
      <c r="L17" s="24"/>
      <c r="M17" s="111"/>
      <c r="N17" s="11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68"/>
      <c r="B18" s="19" t="s">
        <v>34</v>
      </c>
      <c r="C18" s="6">
        <f t="shared" si="0"/>
        <v>210</v>
      </c>
      <c r="D18" s="29"/>
      <c r="E18" s="30"/>
      <c r="F18" s="31"/>
      <c r="G18" s="31"/>
      <c r="H18" s="32"/>
      <c r="I18" s="32"/>
      <c r="J18" s="32"/>
      <c r="K18" s="32"/>
      <c r="L18" s="33"/>
      <c r="M18" s="112"/>
      <c r="N18" s="112"/>
      <c r="O18" s="29"/>
      <c r="P18" s="32"/>
      <c r="Q18" s="36"/>
      <c r="R18" s="35"/>
      <c r="S18" s="32"/>
      <c r="T18" s="36"/>
      <c r="U18" s="37"/>
      <c r="V18" s="36"/>
    </row>
    <row r="19" spans="1:22" ht="15.75" thickBot="1" x14ac:dyDescent="0.3">
      <c r="A19" s="130"/>
      <c r="B19" s="131"/>
      <c r="C19" s="6"/>
      <c r="D19" s="38">
        <f>SUM(D4:D18)</f>
        <v>8647</v>
      </c>
      <c r="E19" s="39">
        <f t="shared" ref="E19:O19" si="1">SUM(E4:E18)</f>
        <v>6665</v>
      </c>
      <c r="F19" s="40">
        <f t="shared" si="1"/>
        <v>307.52200000000005</v>
      </c>
      <c r="G19" s="40">
        <f t="shared" si="1"/>
        <v>0</v>
      </c>
      <c r="H19" s="40">
        <f t="shared" si="1"/>
        <v>8879.8999999999069</v>
      </c>
      <c r="I19" s="40">
        <f t="shared" si="1"/>
        <v>37908.614999999998</v>
      </c>
      <c r="J19" s="40">
        <f t="shared" si="1"/>
        <v>271.06999999999721</v>
      </c>
      <c r="K19" s="40">
        <f t="shared" si="1"/>
        <v>1</v>
      </c>
      <c r="L19" s="41">
        <f t="shared" si="1"/>
        <v>79.500000000014552</v>
      </c>
      <c r="M19" s="96">
        <f>SUM(M4:M18)</f>
        <v>70000</v>
      </c>
      <c r="N19" s="96">
        <f t="shared" si="1"/>
        <v>12072</v>
      </c>
      <c r="O19" s="38">
        <f t="shared" si="1"/>
        <v>9895</v>
      </c>
      <c r="P19" s="40">
        <f>SUM(P4:P18)</f>
        <v>9611.1299999998046</v>
      </c>
      <c r="Q19" s="40">
        <f t="shared" ref="Q19:V19" si="2">SUM(Q4:Q18)</f>
        <v>0</v>
      </c>
      <c r="R19" s="39">
        <f t="shared" si="2"/>
        <v>5321</v>
      </c>
      <c r="S19" s="40">
        <f t="shared" si="2"/>
        <v>17809.930000000008</v>
      </c>
      <c r="T19" s="40">
        <f t="shared" si="2"/>
        <v>0</v>
      </c>
      <c r="U19" s="40">
        <f t="shared" si="2"/>
        <v>350000</v>
      </c>
      <c r="V19" s="40">
        <f t="shared" si="2"/>
        <v>20738.360000000022</v>
      </c>
    </row>
    <row r="20" spans="1:22" x14ac:dyDescent="0.25">
      <c r="A20" s="44" t="s">
        <v>35</v>
      </c>
      <c r="B20" s="44" t="s">
        <v>36</v>
      </c>
      <c r="C20" s="45">
        <v>51</v>
      </c>
      <c r="D20" s="46"/>
      <c r="E20" s="47"/>
      <c r="F20" s="48"/>
      <c r="G20" s="48"/>
      <c r="H20" s="48"/>
      <c r="I20" s="48"/>
      <c r="J20" s="48"/>
      <c r="K20" s="48"/>
      <c r="L20" s="49"/>
      <c r="M20" s="113"/>
      <c r="N20" s="113"/>
      <c r="O20" s="46"/>
      <c r="P20" s="48"/>
      <c r="Q20" s="52"/>
      <c r="R20" s="51"/>
      <c r="S20" s="48"/>
      <c r="T20" s="52"/>
      <c r="U20" s="53"/>
      <c r="V20" s="52"/>
    </row>
    <row r="21" spans="1:22" x14ac:dyDescent="0.25">
      <c r="A21" s="18" t="s">
        <v>40</v>
      </c>
      <c r="B21" s="19" t="s">
        <v>25</v>
      </c>
      <c r="C21" s="45">
        <f>C20+1</f>
        <v>52</v>
      </c>
      <c r="D21" s="20"/>
      <c r="E21" s="21"/>
      <c r="F21" s="22"/>
      <c r="G21" s="22"/>
      <c r="H21" s="23"/>
      <c r="I21" s="23"/>
      <c r="J21" s="23"/>
      <c r="K21" s="23"/>
      <c r="L21" s="24"/>
      <c r="M21" s="111"/>
      <c r="N21" s="11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ref="C22:C32" si="3">C21+1</f>
        <v>53</v>
      </c>
      <c r="D22" s="20"/>
      <c r="E22" s="21"/>
      <c r="F22" s="22"/>
      <c r="G22" s="22"/>
      <c r="H22" s="23"/>
      <c r="I22" s="23"/>
      <c r="J22" s="23"/>
      <c r="K22" s="23"/>
      <c r="L22" s="24"/>
      <c r="M22" s="111"/>
      <c r="N22" s="11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114"/>
      <c r="B23" s="115"/>
      <c r="C23" s="45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111"/>
      <c r="N23" s="11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68"/>
      <c r="B24" s="85"/>
      <c r="C24" s="45">
        <f>C22+1</f>
        <v>54</v>
      </c>
      <c r="D24" s="20"/>
      <c r="E24" s="21"/>
      <c r="F24" s="22"/>
      <c r="G24" s="22"/>
      <c r="H24" s="23"/>
      <c r="I24" s="23"/>
      <c r="J24" s="23"/>
      <c r="K24" s="23"/>
      <c r="L24" s="24"/>
      <c r="M24" s="111"/>
      <c r="N24" s="11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55</v>
      </c>
      <c r="D25" s="20"/>
      <c r="E25" s="21"/>
      <c r="F25" s="22"/>
      <c r="G25" s="22"/>
      <c r="H25" s="23"/>
      <c r="I25" s="23"/>
      <c r="J25" s="23"/>
      <c r="K25" s="23"/>
      <c r="L25" s="24"/>
      <c r="M25" s="111"/>
      <c r="N25" s="11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68"/>
      <c r="B26" s="85"/>
      <c r="C26" s="45">
        <f t="shared" si="3"/>
        <v>56</v>
      </c>
      <c r="D26" s="20"/>
      <c r="E26" s="21"/>
      <c r="F26" s="22"/>
      <c r="G26" s="22"/>
      <c r="H26" s="23"/>
      <c r="I26" s="23"/>
      <c r="J26" s="23"/>
      <c r="K26" s="23"/>
      <c r="L26" s="24"/>
      <c r="M26" s="111"/>
      <c r="N26" s="11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68"/>
      <c r="B27" s="85"/>
      <c r="C27" s="45">
        <f t="shared" si="3"/>
        <v>57</v>
      </c>
      <c r="D27" s="20"/>
      <c r="E27" s="21"/>
      <c r="F27" s="22"/>
      <c r="G27" s="22"/>
      <c r="H27" s="23"/>
      <c r="I27" s="23"/>
      <c r="J27" s="23"/>
      <c r="K27" s="23"/>
      <c r="L27" s="24"/>
      <c r="M27" s="111"/>
      <c r="N27" s="11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3"/>
        <v>58</v>
      </c>
      <c r="D28" s="20"/>
      <c r="E28" s="21"/>
      <c r="F28" s="22"/>
      <c r="G28" s="22"/>
      <c r="H28" s="23"/>
      <c r="I28" s="23"/>
      <c r="J28" s="23"/>
      <c r="K28" s="23"/>
      <c r="L28" s="24"/>
      <c r="M28" s="111"/>
      <c r="N28" s="11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68"/>
      <c r="B29" s="85"/>
      <c r="C29" s="45">
        <f t="shared" si="3"/>
        <v>59</v>
      </c>
      <c r="D29" s="20"/>
      <c r="E29" s="21"/>
      <c r="F29" s="22"/>
      <c r="G29" s="22"/>
      <c r="H29" s="23"/>
      <c r="I29" s="23"/>
      <c r="J29" s="23"/>
      <c r="K29" s="23"/>
      <c r="L29" s="24"/>
      <c r="M29" s="111"/>
      <c r="N29" s="11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68"/>
      <c r="B30" s="85"/>
      <c r="C30" s="45">
        <f t="shared" si="3"/>
        <v>60</v>
      </c>
      <c r="D30" s="20"/>
      <c r="E30" s="21"/>
      <c r="F30" s="22"/>
      <c r="G30" s="22"/>
      <c r="H30" s="23"/>
      <c r="I30" s="23"/>
      <c r="J30" s="23"/>
      <c r="K30" s="23"/>
      <c r="L30" s="24"/>
      <c r="M30" s="111"/>
      <c r="N30" s="11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68"/>
      <c r="B31" s="85"/>
      <c r="C31" s="45">
        <f t="shared" si="3"/>
        <v>61</v>
      </c>
      <c r="D31" s="20"/>
      <c r="E31" s="21"/>
      <c r="F31" s="22"/>
      <c r="G31" s="22"/>
      <c r="H31" s="23"/>
      <c r="I31" s="23"/>
      <c r="J31" s="23"/>
      <c r="K31" s="23"/>
      <c r="L31" s="24"/>
      <c r="M31" s="111"/>
      <c r="N31" s="11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86"/>
      <c r="B32" s="87"/>
      <c r="C32" s="45">
        <f t="shared" si="3"/>
        <v>62</v>
      </c>
      <c r="D32" s="29"/>
      <c r="E32" s="30"/>
      <c r="F32" s="31"/>
      <c r="G32" s="31"/>
      <c r="H32" s="32"/>
      <c r="I32" s="32"/>
      <c r="J32" s="32"/>
      <c r="K32" s="32"/>
      <c r="L32" s="33"/>
      <c r="M32" s="112"/>
      <c r="N32" s="112"/>
      <c r="O32" s="29"/>
      <c r="P32" s="32"/>
      <c r="Q32" s="36"/>
      <c r="R32" s="35"/>
      <c r="S32" s="32"/>
      <c r="T32" s="36"/>
      <c r="U32" s="37"/>
      <c r="V32" s="36"/>
    </row>
    <row r="33" spans="1:22" ht="15.75" thickBot="1" x14ac:dyDescent="0.3">
      <c r="A33" s="132"/>
      <c r="B33" s="133"/>
      <c r="C33" s="54"/>
      <c r="D33" s="55">
        <f t="shared" ref="D33:V33" si="4">SUM(D20:D32)</f>
        <v>0</v>
      </c>
      <c r="E33" s="55">
        <f t="shared" si="4"/>
        <v>0</v>
      </c>
      <c r="F33" s="56">
        <f t="shared" si="4"/>
        <v>0</v>
      </c>
      <c r="G33" s="56">
        <f t="shared" si="4"/>
        <v>0</v>
      </c>
      <c r="H33" s="56">
        <f t="shared" si="4"/>
        <v>0</v>
      </c>
      <c r="I33" s="56">
        <f t="shared" si="4"/>
        <v>0</v>
      </c>
      <c r="J33" s="56">
        <f t="shared" si="4"/>
        <v>0</v>
      </c>
      <c r="K33" s="56">
        <f t="shared" si="4"/>
        <v>0</v>
      </c>
      <c r="L33" s="57">
        <f t="shared" si="4"/>
        <v>0</v>
      </c>
      <c r="M33" s="116">
        <f>SUM(M21:M32)</f>
        <v>0</v>
      </c>
      <c r="N33" s="116">
        <f t="shared" si="4"/>
        <v>0</v>
      </c>
      <c r="O33" s="55">
        <f t="shared" si="4"/>
        <v>0</v>
      </c>
      <c r="P33" s="56">
        <f t="shared" si="4"/>
        <v>0</v>
      </c>
      <c r="Q33" s="56">
        <f t="shared" si="4"/>
        <v>0</v>
      </c>
      <c r="R33" s="55">
        <f t="shared" si="4"/>
        <v>0</v>
      </c>
      <c r="S33" s="56">
        <f t="shared" si="4"/>
        <v>0</v>
      </c>
      <c r="T33" s="56">
        <f t="shared" si="4"/>
        <v>0</v>
      </c>
      <c r="U33" s="56">
        <f t="shared" si="4"/>
        <v>0</v>
      </c>
      <c r="V33" s="56">
        <f t="shared" si="4"/>
        <v>0</v>
      </c>
    </row>
    <row r="34" spans="1:22" x14ac:dyDescent="0.25">
      <c r="A34" s="134" t="s">
        <v>42</v>
      </c>
      <c r="B34" s="135"/>
      <c r="C34" s="59">
        <v>137</v>
      </c>
      <c r="D34" s="60"/>
      <c r="E34" s="61"/>
      <c r="F34" s="62"/>
      <c r="G34" s="62"/>
      <c r="H34" s="62"/>
      <c r="I34" s="62"/>
      <c r="J34" s="62"/>
      <c r="K34" s="62"/>
      <c r="L34" s="63"/>
      <c r="M34" s="117"/>
      <c r="N34" s="117"/>
      <c r="O34" s="60"/>
      <c r="P34" s="62"/>
      <c r="Q34" s="66"/>
      <c r="R34" s="65"/>
      <c r="S34" s="62"/>
      <c r="T34" s="66"/>
      <c r="U34" s="67"/>
      <c r="V34" s="66"/>
    </row>
    <row r="35" spans="1:22" x14ac:dyDescent="0.25">
      <c r="A35" s="18" t="s">
        <v>63</v>
      </c>
      <c r="B35" s="69" t="s">
        <v>48</v>
      </c>
      <c r="C35" s="70">
        <f>C34+1</f>
        <v>138</v>
      </c>
      <c r="D35" s="20"/>
      <c r="E35" s="21"/>
      <c r="F35" s="22"/>
      <c r="G35" s="22"/>
      <c r="H35" s="23"/>
      <c r="I35" s="23"/>
      <c r="J35" s="23"/>
      <c r="K35" s="23"/>
      <c r="L35" s="24"/>
      <c r="M35" s="111"/>
      <c r="N35" s="111"/>
      <c r="O35" s="20">
        <v>520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70</v>
      </c>
      <c r="B36" s="69" t="s">
        <v>71</v>
      </c>
      <c r="C36" s="70">
        <f t="shared" ref="C36:C53" si="5">C35+1</f>
        <v>139</v>
      </c>
      <c r="D36" s="20"/>
      <c r="E36" s="21"/>
      <c r="F36" s="22"/>
      <c r="G36" s="22"/>
      <c r="H36" s="23"/>
      <c r="I36" s="23"/>
      <c r="J36" s="23"/>
      <c r="K36" s="23"/>
      <c r="L36" s="24"/>
      <c r="M36" s="111"/>
      <c r="N36" s="111"/>
      <c r="O36" s="20">
        <v>70</v>
      </c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70</v>
      </c>
      <c r="B37" s="69" t="s">
        <v>72</v>
      </c>
      <c r="C37" s="70">
        <f t="shared" si="5"/>
        <v>140</v>
      </c>
      <c r="D37" s="20"/>
      <c r="E37" s="21"/>
      <c r="F37" s="22"/>
      <c r="G37" s="22"/>
      <c r="H37" s="23"/>
      <c r="I37" s="23"/>
      <c r="J37" s="23"/>
      <c r="K37" s="23"/>
      <c r="L37" s="24"/>
      <c r="M37" s="111"/>
      <c r="N37" s="111"/>
      <c r="O37" s="20"/>
      <c r="P37" s="23"/>
      <c r="Q37" s="27"/>
      <c r="R37" s="26">
        <v>30</v>
      </c>
      <c r="S37" s="23"/>
      <c r="T37" s="27"/>
      <c r="U37" s="28"/>
      <c r="V37" s="27"/>
    </row>
    <row r="38" spans="1:22" x14ac:dyDescent="0.25">
      <c r="A38" s="68" t="s">
        <v>73</v>
      </c>
      <c r="B38" s="19" t="s">
        <v>74</v>
      </c>
      <c r="C38" s="70">
        <f t="shared" si="5"/>
        <v>141</v>
      </c>
      <c r="D38" s="20">
        <v>50</v>
      </c>
      <c r="E38" s="21"/>
      <c r="F38" s="22"/>
      <c r="G38" s="22"/>
      <c r="H38" s="23"/>
      <c r="I38" s="23"/>
      <c r="J38" s="23"/>
      <c r="K38" s="23"/>
      <c r="L38" s="24"/>
      <c r="M38" s="111"/>
      <c r="N38" s="11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69"/>
      <c r="C39" s="70">
        <f t="shared" si="5"/>
        <v>142</v>
      </c>
      <c r="D39" s="20"/>
      <c r="E39" s="21"/>
      <c r="F39" s="22"/>
      <c r="G39" s="22"/>
      <c r="H39" s="23"/>
      <c r="I39" s="23"/>
      <c r="J39" s="23"/>
      <c r="K39" s="23"/>
      <c r="L39" s="24"/>
      <c r="M39" s="111"/>
      <c r="N39" s="11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85"/>
      <c r="B40" s="118"/>
      <c r="C40" s="70">
        <f t="shared" si="5"/>
        <v>143</v>
      </c>
      <c r="D40" s="20"/>
      <c r="E40" s="21"/>
      <c r="F40" s="22"/>
      <c r="G40" s="22"/>
      <c r="H40" s="23"/>
      <c r="I40" s="23"/>
      <c r="J40" s="23"/>
      <c r="K40" s="23"/>
      <c r="L40" s="24"/>
      <c r="M40" s="111"/>
      <c r="N40" s="11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85"/>
      <c r="C41" s="70">
        <f>C40+1</f>
        <v>144</v>
      </c>
      <c r="D41" s="20"/>
      <c r="E41" s="21"/>
      <c r="F41" s="22"/>
      <c r="G41" s="22"/>
      <c r="H41" s="23"/>
      <c r="I41" s="23"/>
      <c r="J41" s="23"/>
      <c r="K41" s="23"/>
      <c r="L41" s="24"/>
      <c r="M41" s="111"/>
      <c r="N41" s="11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85"/>
      <c r="C42" s="70">
        <f t="shared" ref="C42:C43" si="6">C41+1</f>
        <v>145</v>
      </c>
      <c r="D42" s="20"/>
      <c r="E42" s="21"/>
      <c r="F42" s="22"/>
      <c r="G42" s="22"/>
      <c r="H42" s="23"/>
      <c r="I42" s="23"/>
      <c r="J42" s="23"/>
      <c r="K42" s="23"/>
      <c r="L42" s="24"/>
      <c r="M42" s="111"/>
      <c r="N42" s="11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85"/>
      <c r="C43" s="70">
        <f t="shared" si="6"/>
        <v>146</v>
      </c>
      <c r="D43" s="20"/>
      <c r="E43" s="21"/>
      <c r="F43" s="22"/>
      <c r="G43" s="22"/>
      <c r="H43" s="23"/>
      <c r="I43" s="23"/>
      <c r="J43" s="23"/>
      <c r="K43" s="23"/>
      <c r="L43" s="24"/>
      <c r="M43" s="111"/>
      <c r="N43" s="11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19"/>
      <c r="B44" s="85"/>
      <c r="C44" s="70">
        <f>C43+1</f>
        <v>147</v>
      </c>
      <c r="D44" s="20"/>
      <c r="E44" s="21"/>
      <c r="F44" s="22"/>
      <c r="G44" s="22"/>
      <c r="H44" s="23"/>
      <c r="I44" s="23"/>
      <c r="J44" s="23"/>
      <c r="K44" s="23"/>
      <c r="L44" s="24"/>
      <c r="M44" s="111"/>
      <c r="N44" s="11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19"/>
      <c r="B45" s="69"/>
      <c r="C45" s="70">
        <f t="shared" si="5"/>
        <v>148</v>
      </c>
      <c r="D45" s="20"/>
      <c r="E45" s="21"/>
      <c r="F45" s="22"/>
      <c r="G45" s="22"/>
      <c r="H45" s="23"/>
      <c r="I45" s="23"/>
      <c r="J45" s="23"/>
      <c r="K45" s="23"/>
      <c r="L45" s="24"/>
      <c r="M45" s="111"/>
      <c r="N45" s="11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69"/>
      <c r="C46" s="70">
        <f t="shared" si="5"/>
        <v>149</v>
      </c>
      <c r="D46" s="20"/>
      <c r="E46" s="21"/>
      <c r="F46" s="22"/>
      <c r="G46" s="22"/>
      <c r="H46" s="23"/>
      <c r="I46" s="23"/>
      <c r="J46" s="23"/>
      <c r="K46" s="23"/>
      <c r="L46" s="24"/>
      <c r="M46" s="111"/>
      <c r="N46" s="11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69"/>
      <c r="C47" s="70">
        <f t="shared" si="5"/>
        <v>150</v>
      </c>
      <c r="D47" s="20"/>
      <c r="E47" s="21"/>
      <c r="F47" s="22"/>
      <c r="G47" s="22"/>
      <c r="H47" s="23"/>
      <c r="I47" s="23"/>
      <c r="J47" s="23"/>
      <c r="K47" s="23"/>
      <c r="L47" s="24"/>
      <c r="M47" s="111"/>
      <c r="N47" s="11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19"/>
      <c r="B48" s="69"/>
      <c r="C48" s="70">
        <f t="shared" si="5"/>
        <v>151</v>
      </c>
      <c r="D48" s="20"/>
      <c r="E48" s="21"/>
      <c r="F48" s="22"/>
      <c r="G48" s="22"/>
      <c r="H48" s="23"/>
      <c r="I48" s="23"/>
      <c r="J48" s="23"/>
      <c r="K48" s="23"/>
      <c r="L48" s="24"/>
      <c r="M48" s="111"/>
      <c r="N48" s="11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19"/>
      <c r="B49" s="85"/>
      <c r="C49" s="70">
        <f t="shared" si="5"/>
        <v>152</v>
      </c>
      <c r="D49" s="20"/>
      <c r="E49" s="21"/>
      <c r="F49" s="22"/>
      <c r="G49" s="22"/>
      <c r="H49" s="23"/>
      <c r="I49" s="23"/>
      <c r="J49" s="23"/>
      <c r="K49" s="23"/>
      <c r="L49" s="24"/>
      <c r="M49" s="111"/>
      <c r="N49" s="11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19"/>
      <c r="B50" s="85"/>
      <c r="C50" s="70">
        <f t="shared" si="5"/>
        <v>153</v>
      </c>
      <c r="D50" s="20"/>
      <c r="E50" s="21"/>
      <c r="F50" s="22"/>
      <c r="G50" s="22"/>
      <c r="H50" s="23"/>
      <c r="I50" s="23"/>
      <c r="J50" s="23"/>
      <c r="K50" s="23"/>
      <c r="L50" s="24"/>
      <c r="M50" s="111"/>
      <c r="N50" s="11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20"/>
      <c r="B51" s="85"/>
      <c r="C51" s="70">
        <f t="shared" si="5"/>
        <v>154</v>
      </c>
      <c r="D51" s="20"/>
      <c r="E51" s="21"/>
      <c r="F51" s="22"/>
      <c r="G51" s="22"/>
      <c r="H51" s="23"/>
      <c r="I51" s="23"/>
      <c r="J51" s="23"/>
      <c r="K51" s="23"/>
      <c r="L51" s="24"/>
      <c r="M51" s="111"/>
      <c r="N51" s="11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63</v>
      </c>
      <c r="B52" s="69" t="s">
        <v>48</v>
      </c>
      <c r="C52" s="70">
        <f t="shared" si="5"/>
        <v>155</v>
      </c>
      <c r="D52" s="20"/>
      <c r="E52" s="21"/>
      <c r="F52" s="22"/>
      <c r="G52" s="22"/>
      <c r="H52" s="23"/>
      <c r="I52" s="23"/>
      <c r="J52" s="23"/>
      <c r="K52" s="23"/>
      <c r="L52" s="24"/>
      <c r="M52" s="111"/>
      <c r="N52" s="11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63</v>
      </c>
      <c r="B53" s="69" t="s">
        <v>49</v>
      </c>
      <c r="C53" s="70">
        <f t="shared" si="5"/>
        <v>156</v>
      </c>
      <c r="D53" s="20"/>
      <c r="E53" s="21"/>
      <c r="F53" s="22"/>
      <c r="G53" s="22"/>
      <c r="H53" s="23"/>
      <c r="I53" s="23"/>
      <c r="J53" s="23"/>
      <c r="K53" s="23"/>
      <c r="L53" s="24"/>
      <c r="M53" s="111"/>
      <c r="N53" s="11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1"/>
      <c r="B54" s="72"/>
      <c r="C54" s="70"/>
      <c r="D54" s="73">
        <f t="shared" ref="D54:L54" si="7">SUM(D34:D53)</f>
        <v>50</v>
      </c>
      <c r="E54" s="73">
        <f t="shared" si="7"/>
        <v>0</v>
      </c>
      <c r="F54" s="74">
        <f t="shared" si="7"/>
        <v>0</v>
      </c>
      <c r="G54" s="74">
        <f t="shared" si="7"/>
        <v>0</v>
      </c>
      <c r="H54" s="74">
        <f t="shared" si="7"/>
        <v>0</v>
      </c>
      <c r="I54" s="74">
        <f t="shared" si="7"/>
        <v>0</v>
      </c>
      <c r="J54" s="74">
        <f t="shared" si="7"/>
        <v>0</v>
      </c>
      <c r="K54" s="74">
        <f t="shared" si="7"/>
        <v>0</v>
      </c>
      <c r="L54" s="75">
        <f t="shared" si="7"/>
        <v>0</v>
      </c>
      <c r="M54" s="121">
        <f>SUM(M35:M53)</f>
        <v>0</v>
      </c>
      <c r="N54" s="121">
        <f t="shared" ref="N54:V54" si="8">SUM(N34:N53)</f>
        <v>0</v>
      </c>
      <c r="O54" s="73">
        <f t="shared" si="8"/>
        <v>590</v>
      </c>
      <c r="P54" s="74">
        <f t="shared" si="8"/>
        <v>0</v>
      </c>
      <c r="Q54" s="74">
        <f t="shared" si="8"/>
        <v>0</v>
      </c>
      <c r="R54" s="73">
        <f t="shared" si="8"/>
        <v>30</v>
      </c>
      <c r="S54" s="74">
        <f t="shared" si="8"/>
        <v>0</v>
      </c>
      <c r="T54" s="74">
        <f t="shared" si="8"/>
        <v>0</v>
      </c>
      <c r="U54" s="74">
        <f t="shared" si="8"/>
        <v>0</v>
      </c>
      <c r="V54" s="74">
        <f t="shared" si="8"/>
        <v>0</v>
      </c>
    </row>
    <row r="55" spans="1:22" ht="15.75" thickBot="1" x14ac:dyDescent="0.3">
      <c r="A55" s="77" t="s">
        <v>50</v>
      </c>
      <c r="B55" s="78">
        <f>D55+E55+F55*5+G55*3.5+O55+R55</f>
        <v>31395.61</v>
      </c>
      <c r="C55" s="79" t="s">
        <v>51</v>
      </c>
      <c r="D55" s="80">
        <f t="shared" ref="D55:V55" si="9">D19+D33-D54</f>
        <v>8597</v>
      </c>
      <c r="E55" s="80">
        <f t="shared" si="9"/>
        <v>6665</v>
      </c>
      <c r="F55" s="81">
        <f t="shared" si="9"/>
        <v>307.52200000000005</v>
      </c>
      <c r="G55" s="81">
        <f t="shared" si="9"/>
        <v>0</v>
      </c>
      <c r="H55" s="81">
        <f t="shared" si="9"/>
        <v>8879.8999999999069</v>
      </c>
      <c r="I55" s="81">
        <f t="shared" si="9"/>
        <v>37908.614999999998</v>
      </c>
      <c r="J55" s="81">
        <f t="shared" si="9"/>
        <v>271.06999999999721</v>
      </c>
      <c r="K55" s="81">
        <f t="shared" si="9"/>
        <v>1</v>
      </c>
      <c r="L55" s="82">
        <f t="shared" si="9"/>
        <v>79.500000000014552</v>
      </c>
      <c r="M55" s="122">
        <f t="shared" si="9"/>
        <v>70000</v>
      </c>
      <c r="N55" s="122">
        <f t="shared" si="9"/>
        <v>12072</v>
      </c>
      <c r="O55" s="80">
        <f t="shared" si="9"/>
        <v>9305</v>
      </c>
      <c r="P55" s="81">
        <f t="shared" si="9"/>
        <v>9611.1299999998046</v>
      </c>
      <c r="Q55" s="81">
        <f t="shared" si="9"/>
        <v>0</v>
      </c>
      <c r="R55" s="80">
        <f t="shared" si="9"/>
        <v>5291</v>
      </c>
      <c r="S55" s="81">
        <f t="shared" si="9"/>
        <v>17809.930000000008</v>
      </c>
      <c r="T55" s="81">
        <f t="shared" si="9"/>
        <v>0</v>
      </c>
      <c r="U55" s="81">
        <f t="shared" si="9"/>
        <v>350000</v>
      </c>
      <c r="V55" s="81">
        <f t="shared" si="9"/>
        <v>20738.360000000022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96DE3-64E2-4D32-B0C8-E8D3C35EC9D6}">
  <dimension ref="A1:V56"/>
  <sheetViews>
    <sheetView rightToLeft="1" tabSelected="1" workbookViewId="0">
      <selection activeCell="A49" sqref="A49:XFD49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3"/>
    <col min="6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6" width="9.85546875" style="84" bestFit="1" customWidth="1"/>
    <col min="17" max="17" width="9" style="84"/>
    <col min="18" max="18" width="9.5703125" style="83" bestFit="1" customWidth="1"/>
    <col min="19" max="19" width="9.85546875" style="84" bestFit="1" customWidth="1"/>
    <col min="20" max="20" width="9.7109375" style="84" bestFit="1" customWidth="1"/>
    <col min="21" max="21" width="9.42578125" style="84" bestFit="1" customWidth="1"/>
    <col min="22" max="22" width="9" style="84"/>
  </cols>
  <sheetData>
    <row r="1" spans="1:22" x14ac:dyDescent="0.25">
      <c r="A1" s="1">
        <v>5</v>
      </c>
      <c r="B1" s="2">
        <f>'[2]1'!B1</f>
        <v>3</v>
      </c>
      <c r="C1" s="3"/>
      <c r="D1" s="136" t="s">
        <v>0</v>
      </c>
      <c r="E1" s="137"/>
      <c r="F1" s="137"/>
      <c r="G1" s="137"/>
      <c r="H1" s="137"/>
      <c r="I1" s="137"/>
      <c r="J1" s="137"/>
      <c r="K1" s="137"/>
      <c r="L1" s="137"/>
      <c r="M1" s="137"/>
      <c r="N1" s="138"/>
      <c r="O1" s="139" t="s">
        <v>1</v>
      </c>
      <c r="P1" s="153"/>
      <c r="Q1" s="154"/>
      <c r="R1" s="139" t="s">
        <v>2</v>
      </c>
      <c r="S1" s="153"/>
      <c r="T1" s="154"/>
      <c r="U1" s="4" t="s">
        <v>3</v>
      </c>
      <c r="V1" s="5" t="s">
        <v>4</v>
      </c>
    </row>
    <row r="2" spans="1:22" x14ac:dyDescent="0.25">
      <c r="A2" s="130">
        <f>'[2]1'!A2:B2</f>
        <v>2025</v>
      </c>
      <c r="B2" s="131"/>
      <c r="C2" s="6"/>
      <c r="D2" s="131" t="s">
        <v>5</v>
      </c>
      <c r="E2" s="146"/>
      <c r="F2" s="146"/>
      <c r="G2" s="146"/>
      <c r="H2" s="143" t="s">
        <v>6</v>
      </c>
      <c r="I2" s="144"/>
      <c r="J2" s="144"/>
      <c r="K2" s="144"/>
      <c r="L2" s="144"/>
      <c r="M2" s="144"/>
      <c r="N2" s="145"/>
      <c r="O2" s="11" t="s">
        <v>5</v>
      </c>
      <c r="P2" s="146" t="s">
        <v>6</v>
      </c>
      <c r="Q2" s="129"/>
      <c r="R2" s="11" t="s">
        <v>5</v>
      </c>
      <c r="S2" s="146" t="s">
        <v>6</v>
      </c>
      <c r="T2" s="129"/>
      <c r="U2" s="128" t="s">
        <v>5</v>
      </c>
      <c r="V2" s="129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201</v>
      </c>
      <c r="D4" s="16">
        <f>'[2]4'!D55</f>
        <v>8597</v>
      </c>
      <c r="E4" s="16">
        <f>'[2]4'!E55</f>
        <v>6665</v>
      </c>
      <c r="F4" s="89">
        <f>'[2]4'!F55</f>
        <v>307.52200000000005</v>
      </c>
      <c r="G4" s="89">
        <f>'[2]4'!G55</f>
        <v>0</v>
      </c>
      <c r="H4" s="89">
        <f>'[2]4'!H55</f>
        <v>8879.8999999999069</v>
      </c>
      <c r="I4" s="89">
        <f>'[2]4'!I55</f>
        <v>37908.614999999998</v>
      </c>
      <c r="J4" s="89">
        <f>'[2]4'!J55</f>
        <v>271.06999999999721</v>
      </c>
      <c r="K4" s="89">
        <f>'[2]4'!K55</f>
        <v>1</v>
      </c>
      <c r="L4" s="9">
        <f>'[2]4'!L55</f>
        <v>79.500000000014552</v>
      </c>
      <c r="M4" s="12">
        <f>'[2]4'!M55</f>
        <v>70000</v>
      </c>
      <c r="N4" s="89">
        <f>'[2]4'!N55</f>
        <v>12072</v>
      </c>
      <c r="O4" s="16">
        <f>'[2]4'!O55</f>
        <v>9305</v>
      </c>
      <c r="P4" s="89">
        <f>'[2]4'!P55</f>
        <v>9611.1299999998046</v>
      </c>
      <c r="Q4" s="89">
        <f>'[2]4'!Q55</f>
        <v>0</v>
      </c>
      <c r="R4" s="16">
        <f>'[2]4'!R55</f>
        <v>5291</v>
      </c>
      <c r="S4" s="89">
        <f>'[2]4'!S55</f>
        <v>17809.930000000008</v>
      </c>
      <c r="T4" s="89">
        <f>'[2]4'!T55</f>
        <v>0</v>
      </c>
      <c r="U4" s="89">
        <f>'[2]4'!U55</f>
        <v>350000</v>
      </c>
      <c r="V4" s="89">
        <f>'[2]4'!V55</f>
        <v>20738.360000000022</v>
      </c>
    </row>
    <row r="5" spans="1:22" x14ac:dyDescent="0.25">
      <c r="A5" s="18"/>
      <c r="B5" s="19" t="s">
        <v>32</v>
      </c>
      <c r="C5" s="6">
        <f>C4+1</f>
        <v>202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4035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5" si="0">C5+1</f>
        <v>203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535</v>
      </c>
      <c r="S6" s="23"/>
      <c r="T6" s="27"/>
      <c r="U6" s="28"/>
      <c r="V6" s="27"/>
    </row>
    <row r="7" spans="1:22" x14ac:dyDescent="0.25">
      <c r="A7" s="19"/>
      <c r="B7" s="19" t="s">
        <v>32</v>
      </c>
      <c r="C7" s="6">
        <f t="shared" si="0"/>
        <v>204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2926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>C7+1</f>
        <v>205</v>
      </c>
      <c r="D8" s="20"/>
      <c r="E8" s="21"/>
      <c r="F8" s="22" t="s">
        <v>75</v>
      </c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740</v>
      </c>
      <c r="S8" s="23"/>
      <c r="T8" s="27"/>
      <c r="U8" s="28"/>
      <c r="V8" s="27"/>
    </row>
    <row r="9" spans="1:22" x14ac:dyDescent="0.25">
      <c r="A9" s="18" t="s">
        <v>76</v>
      </c>
      <c r="B9" s="19" t="s">
        <v>77</v>
      </c>
      <c r="C9" s="6">
        <f t="shared" ref="C9:C10" si="1">C8+1</f>
        <v>206</v>
      </c>
      <c r="D9" s="20"/>
      <c r="E9" s="21">
        <v>50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78</v>
      </c>
      <c r="B10" s="19" t="s">
        <v>79</v>
      </c>
      <c r="C10" s="6">
        <f t="shared" si="1"/>
        <v>207</v>
      </c>
      <c r="D10" s="20"/>
      <c r="E10" s="21"/>
      <c r="F10" s="22"/>
      <c r="G10" s="22"/>
      <c r="H10" s="23"/>
      <c r="I10" s="23"/>
      <c r="J10" s="23"/>
      <c r="K10" s="23"/>
      <c r="L10" s="123"/>
      <c r="M10" s="124"/>
      <c r="N10" s="25"/>
      <c r="O10" s="26"/>
      <c r="P10" s="23"/>
      <c r="Q10" s="27"/>
      <c r="R10" s="26">
        <v>50</v>
      </c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32</v>
      </c>
      <c r="C14" s="6">
        <f t="shared" si="0"/>
        <v>211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34</v>
      </c>
      <c r="C15" s="6">
        <f t="shared" si="0"/>
        <v>212</v>
      </c>
      <c r="D15" s="29"/>
      <c r="E15" s="30"/>
      <c r="F15" s="31"/>
      <c r="G15" s="31"/>
      <c r="H15" s="32"/>
      <c r="I15" s="32"/>
      <c r="J15" s="32"/>
      <c r="K15" s="32"/>
      <c r="L15" s="33"/>
      <c r="M15" s="23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130"/>
      <c r="B16" s="131"/>
      <c r="C16" s="6"/>
      <c r="D16" s="38">
        <f t="shared" ref="D16:V16" si="2">SUM(D4:D15)</f>
        <v>8597</v>
      </c>
      <c r="E16" s="39">
        <f t="shared" si="2"/>
        <v>6715</v>
      </c>
      <c r="F16" s="40">
        <f t="shared" si="2"/>
        <v>307.52200000000005</v>
      </c>
      <c r="G16" s="40">
        <f t="shared" si="2"/>
        <v>0</v>
      </c>
      <c r="H16" s="40">
        <f t="shared" si="2"/>
        <v>8879.8999999999069</v>
      </c>
      <c r="I16" s="40">
        <f t="shared" si="2"/>
        <v>37908.614999999998</v>
      </c>
      <c r="J16" s="40">
        <f t="shared" si="2"/>
        <v>271.06999999999721</v>
      </c>
      <c r="K16" s="40">
        <f t="shared" si="2"/>
        <v>1</v>
      </c>
      <c r="L16" s="41">
        <f t="shared" si="2"/>
        <v>79.500000000014552</v>
      </c>
      <c r="M16" s="12">
        <f>SUM(M4:M15)</f>
        <v>70000</v>
      </c>
      <c r="N16" s="43">
        <f t="shared" si="2"/>
        <v>12072</v>
      </c>
      <c r="O16" s="39">
        <f t="shared" si="2"/>
        <v>16266</v>
      </c>
      <c r="P16" s="40">
        <f t="shared" si="2"/>
        <v>9611.1299999998046</v>
      </c>
      <c r="Q16" s="40">
        <f t="shared" si="2"/>
        <v>0</v>
      </c>
      <c r="R16" s="39">
        <f t="shared" si="2"/>
        <v>6616</v>
      </c>
      <c r="S16" s="40">
        <f t="shared" si="2"/>
        <v>17809.930000000008</v>
      </c>
      <c r="T16" s="40">
        <f t="shared" si="2"/>
        <v>0</v>
      </c>
      <c r="U16" s="40">
        <f t="shared" si="2"/>
        <v>350000</v>
      </c>
      <c r="V16" s="40">
        <f t="shared" si="2"/>
        <v>20738.360000000022</v>
      </c>
    </row>
    <row r="17" spans="1:22" x14ac:dyDescent="0.25">
      <c r="A17" s="44" t="s">
        <v>35</v>
      </c>
      <c r="B17" s="44" t="s">
        <v>36</v>
      </c>
      <c r="C17" s="45">
        <v>51</v>
      </c>
      <c r="D17" s="46"/>
      <c r="E17" s="47"/>
      <c r="F17" s="48"/>
      <c r="G17" s="48"/>
      <c r="H17" s="48"/>
      <c r="I17" s="48"/>
      <c r="J17" s="48"/>
      <c r="K17" s="48"/>
      <c r="L17" s="49"/>
      <c r="M17" s="125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 t="s">
        <v>37</v>
      </c>
      <c r="B18" s="19" t="s">
        <v>22</v>
      </c>
      <c r="C18" s="45">
        <f>C17+1</f>
        <v>52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 t="s">
        <v>40</v>
      </c>
      <c r="B19" s="19" t="s">
        <v>25</v>
      </c>
      <c r="C19" s="45">
        <f t="shared" ref="C19:C30" si="3">C18+1</f>
        <v>53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22</v>
      </c>
      <c r="B20" s="19" t="s">
        <v>25</v>
      </c>
      <c r="C20" s="45">
        <f t="shared" si="3"/>
        <v>54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41</v>
      </c>
      <c r="B21" s="19" t="s">
        <v>10</v>
      </c>
      <c r="C21" s="45">
        <f t="shared" si="3"/>
        <v>55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si="3"/>
        <v>56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5">
        <f t="shared" si="3"/>
        <v>57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58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59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3"/>
        <v>60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0"/>
      <c r="B27" s="101"/>
      <c r="C27" s="45">
        <f t="shared" si="3"/>
        <v>61</v>
      </c>
      <c r="D27" s="29"/>
      <c r="E27" s="30"/>
      <c r="F27" s="31"/>
      <c r="G27" s="31"/>
      <c r="H27" s="32"/>
      <c r="I27" s="32"/>
      <c r="J27" s="32"/>
      <c r="K27" s="32"/>
      <c r="L27" s="33"/>
      <c r="M27" s="23"/>
      <c r="N27" s="34"/>
      <c r="O27" s="35"/>
      <c r="P27" s="32"/>
      <c r="Q27" s="36"/>
      <c r="R27" s="35"/>
      <c r="S27" s="32"/>
      <c r="T27" s="36"/>
      <c r="U27" s="37"/>
      <c r="V27" s="36"/>
    </row>
    <row r="28" spans="1:22" x14ac:dyDescent="0.25">
      <c r="A28" s="100"/>
      <c r="B28" s="101"/>
      <c r="C28" s="45">
        <f t="shared" si="3"/>
        <v>62</v>
      </c>
      <c r="D28" s="29"/>
      <c r="E28" s="30"/>
      <c r="F28" s="31"/>
      <c r="G28" s="31"/>
      <c r="H28" s="32"/>
      <c r="I28" s="32"/>
      <c r="J28" s="32"/>
      <c r="K28" s="32"/>
      <c r="L28" s="33"/>
      <c r="M28" s="23"/>
      <c r="N28" s="34"/>
      <c r="O28" s="35"/>
      <c r="P28" s="32"/>
      <c r="Q28" s="36"/>
      <c r="R28" s="35"/>
      <c r="S28" s="32"/>
      <c r="T28" s="36"/>
      <c r="U28" s="37"/>
      <c r="V28" s="36"/>
    </row>
    <row r="29" spans="1:22" x14ac:dyDescent="0.25">
      <c r="A29" s="100"/>
      <c r="B29" s="101"/>
      <c r="C29" s="45">
        <f t="shared" si="3"/>
        <v>63</v>
      </c>
      <c r="D29" s="29"/>
      <c r="E29" s="30"/>
      <c r="F29" s="31"/>
      <c r="G29" s="31"/>
      <c r="H29" s="32"/>
      <c r="I29" s="32"/>
      <c r="J29" s="32"/>
      <c r="K29" s="32"/>
      <c r="L29" s="33"/>
      <c r="M29" s="23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100"/>
      <c r="B30" s="101"/>
      <c r="C30" s="45">
        <f t="shared" si="3"/>
        <v>64</v>
      </c>
      <c r="D30" s="29"/>
      <c r="E30" s="30"/>
      <c r="F30" s="31"/>
      <c r="G30" s="31"/>
      <c r="H30" s="32"/>
      <c r="I30" s="32"/>
      <c r="J30" s="32"/>
      <c r="K30" s="32"/>
      <c r="L30" s="33"/>
      <c r="M30" s="23"/>
      <c r="N30" s="34"/>
      <c r="O30" s="35"/>
      <c r="P30" s="32"/>
      <c r="Q30" s="36"/>
      <c r="R30" s="35"/>
      <c r="S30" s="32"/>
      <c r="T30" s="36"/>
      <c r="U30" s="37"/>
      <c r="V30" s="36"/>
    </row>
    <row r="31" spans="1:22" ht="15.75" thickBot="1" x14ac:dyDescent="0.3">
      <c r="A31" s="132"/>
      <c r="B31" s="133"/>
      <c r="C31" s="54"/>
      <c r="D31" s="55">
        <f>SUM(D17:D30)</f>
        <v>0</v>
      </c>
      <c r="E31" s="55">
        <f t="shared" ref="E31:V31" si="4">SUM(E17:E30)</f>
        <v>0</v>
      </c>
      <c r="F31" s="56">
        <f t="shared" si="4"/>
        <v>0</v>
      </c>
      <c r="G31" s="56">
        <f t="shared" si="4"/>
        <v>0</v>
      </c>
      <c r="H31" s="56">
        <f t="shared" si="4"/>
        <v>0</v>
      </c>
      <c r="I31" s="56">
        <f t="shared" si="4"/>
        <v>0</v>
      </c>
      <c r="J31" s="56">
        <f t="shared" si="4"/>
        <v>0</v>
      </c>
      <c r="K31" s="56">
        <f t="shared" si="4"/>
        <v>0</v>
      </c>
      <c r="L31" s="57">
        <f t="shared" si="4"/>
        <v>0</v>
      </c>
      <c r="M31" s="126">
        <f>SUM(M18:M30)</f>
        <v>0</v>
      </c>
      <c r="N31" s="56">
        <f t="shared" si="4"/>
        <v>0</v>
      </c>
      <c r="O31" s="55">
        <f t="shared" si="4"/>
        <v>0</v>
      </c>
      <c r="P31" s="56">
        <f t="shared" si="4"/>
        <v>0</v>
      </c>
      <c r="Q31" s="56">
        <f t="shared" si="4"/>
        <v>0</v>
      </c>
      <c r="R31" s="55">
        <f t="shared" si="4"/>
        <v>0</v>
      </c>
      <c r="S31" s="56">
        <f t="shared" si="4"/>
        <v>0</v>
      </c>
      <c r="T31" s="56">
        <f t="shared" si="4"/>
        <v>0</v>
      </c>
      <c r="U31" s="56">
        <f t="shared" si="4"/>
        <v>0</v>
      </c>
      <c r="V31" s="56">
        <f t="shared" si="4"/>
        <v>0</v>
      </c>
    </row>
    <row r="32" spans="1:22" x14ac:dyDescent="0.25">
      <c r="A32" s="134" t="s">
        <v>42</v>
      </c>
      <c r="B32" s="135"/>
      <c r="C32" s="59">
        <v>141</v>
      </c>
      <c r="D32" s="60"/>
      <c r="E32" s="61"/>
      <c r="F32" s="62"/>
      <c r="G32" s="62"/>
      <c r="H32" s="62"/>
      <c r="I32" s="62"/>
      <c r="J32" s="62"/>
      <c r="K32" s="62"/>
      <c r="L32" s="63"/>
      <c r="M32" s="127"/>
      <c r="N32" s="64"/>
      <c r="O32" s="65"/>
      <c r="P32" s="62"/>
      <c r="Q32" s="66"/>
      <c r="R32" s="65"/>
      <c r="S32" s="62"/>
      <c r="T32" s="66"/>
      <c r="U32" s="67"/>
      <c r="V32" s="66"/>
    </row>
    <row r="33" spans="1:22" x14ac:dyDescent="0.25">
      <c r="A33" s="68" t="s">
        <v>47</v>
      </c>
      <c r="B33" s="69" t="s">
        <v>48</v>
      </c>
      <c r="C33" s="70">
        <f>C32+1</f>
        <v>142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>
        <v>340</v>
      </c>
      <c r="P33" s="23"/>
      <c r="Q33" s="27"/>
      <c r="R33" s="26"/>
      <c r="S33" s="23"/>
      <c r="T33" s="27"/>
      <c r="U33" s="28"/>
      <c r="V33" s="27"/>
    </row>
    <row r="34" spans="1:22" x14ac:dyDescent="0.25">
      <c r="A34" s="68" t="s">
        <v>47</v>
      </c>
      <c r="B34" s="69" t="s">
        <v>49</v>
      </c>
      <c r="C34" s="70">
        <f t="shared" ref="C34:C54" si="5">C33+1</f>
        <v>143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>
        <v>130</v>
      </c>
      <c r="S34" s="23"/>
      <c r="T34" s="27"/>
      <c r="U34" s="28"/>
      <c r="V34" s="27"/>
    </row>
    <row r="35" spans="1:22" ht="15.75" customHeight="1" x14ac:dyDescent="0.25">
      <c r="A35" s="68"/>
      <c r="B35" s="69" t="s">
        <v>80</v>
      </c>
      <c r="C35" s="70">
        <f t="shared" si="5"/>
        <v>144</v>
      </c>
      <c r="D35" s="20"/>
      <c r="E35" s="21"/>
      <c r="F35" s="22"/>
      <c r="G35" s="22"/>
      <c r="H35" s="23">
        <v>71.84</v>
      </c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69" t="s">
        <v>80</v>
      </c>
      <c r="C36" s="70">
        <f t="shared" si="5"/>
        <v>145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0.94</v>
      </c>
      <c r="Q36" s="27"/>
      <c r="R36" s="26"/>
      <c r="S36" s="23"/>
      <c r="T36" s="27"/>
      <c r="U36" s="28"/>
      <c r="V36" s="27"/>
    </row>
    <row r="37" spans="1:22" x14ac:dyDescent="0.25">
      <c r="A37" s="18"/>
      <c r="B37" s="69" t="s">
        <v>80</v>
      </c>
      <c r="C37" s="70">
        <f t="shared" si="5"/>
        <v>146</v>
      </c>
      <c r="D37" s="20"/>
      <c r="E37" s="21"/>
      <c r="F37" s="22"/>
      <c r="G37" s="22"/>
      <c r="H37" s="23"/>
      <c r="I37" s="23"/>
      <c r="J37" s="23"/>
      <c r="K37" s="23"/>
      <c r="L37" s="24"/>
      <c r="M37" s="23">
        <v>83</v>
      </c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81</v>
      </c>
      <c r="B38" s="19" t="s">
        <v>82</v>
      </c>
      <c r="C38" s="70">
        <f t="shared" si="5"/>
        <v>147</v>
      </c>
      <c r="D38" s="20">
        <v>70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 t="s">
        <v>47</v>
      </c>
      <c r="B39" s="69" t="s">
        <v>48</v>
      </c>
      <c r="C39" s="70">
        <f t="shared" si="5"/>
        <v>148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>
        <v>220</v>
      </c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83</v>
      </c>
      <c r="B40" s="19" t="s">
        <v>84</v>
      </c>
      <c r="C40" s="70">
        <f t="shared" si="5"/>
        <v>149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85</v>
      </c>
      <c r="B41" s="69" t="s">
        <v>86</v>
      </c>
      <c r="C41" s="70">
        <f t="shared" si="5"/>
        <v>150</v>
      </c>
      <c r="D41" s="20"/>
      <c r="E41" s="21"/>
      <c r="F41" s="22"/>
      <c r="G41" s="22"/>
      <c r="H41" s="23">
        <v>58860</v>
      </c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87</v>
      </c>
      <c r="B42" s="69" t="s">
        <v>88</v>
      </c>
      <c r="C42" s="70">
        <f t="shared" si="5"/>
        <v>151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>
        <v>15000</v>
      </c>
      <c r="T42" s="27"/>
      <c r="U42" s="28"/>
      <c r="V42" s="27"/>
    </row>
    <row r="43" spans="1:22" x14ac:dyDescent="0.25">
      <c r="A43" s="18" t="s">
        <v>89</v>
      </c>
      <c r="B43" s="69" t="s">
        <v>90</v>
      </c>
      <c r="C43" s="70">
        <f t="shared" si="5"/>
        <v>152</v>
      </c>
      <c r="D43" s="20"/>
      <c r="E43" s="21"/>
      <c r="F43" s="22"/>
      <c r="G43" s="22"/>
      <c r="H43" s="23"/>
      <c r="I43" s="23"/>
      <c r="J43" s="23"/>
      <c r="K43" s="23"/>
      <c r="L43" s="24">
        <v>3000</v>
      </c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91</v>
      </c>
      <c r="B44" s="69" t="s">
        <v>92</v>
      </c>
      <c r="C44" s="70">
        <f t="shared" si="5"/>
        <v>153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>
        <v>8550</v>
      </c>
      <c r="T44" s="27"/>
      <c r="U44" s="28"/>
      <c r="V44" s="27"/>
    </row>
    <row r="45" spans="1:22" x14ac:dyDescent="0.25">
      <c r="A45" s="68" t="s">
        <v>93</v>
      </c>
      <c r="B45" s="69" t="s">
        <v>94</v>
      </c>
      <c r="C45" s="70">
        <f t="shared" si="5"/>
        <v>154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>
        <v>15776</v>
      </c>
      <c r="T45" s="27"/>
      <c r="U45" s="28"/>
      <c r="V45" s="27"/>
    </row>
    <row r="46" spans="1:22" x14ac:dyDescent="0.25">
      <c r="A46" s="68" t="s">
        <v>95</v>
      </c>
      <c r="B46" s="69" t="s">
        <v>96</v>
      </c>
      <c r="C46" s="70">
        <f t="shared" si="5"/>
        <v>155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>
        <v>20000</v>
      </c>
      <c r="Q46" s="27"/>
      <c r="R46" s="26"/>
      <c r="S46" s="23"/>
      <c r="T46" s="27"/>
      <c r="U46" s="28"/>
      <c r="V46" s="27"/>
    </row>
    <row r="47" spans="1:22" x14ac:dyDescent="0.25">
      <c r="A47" s="68" t="s">
        <v>97</v>
      </c>
      <c r="B47" s="69" t="s">
        <v>98</v>
      </c>
      <c r="C47" s="70">
        <f t="shared" si="5"/>
        <v>156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>
        <v>6000</v>
      </c>
    </row>
    <row r="48" spans="1:22" x14ac:dyDescent="0.25">
      <c r="A48" s="68" t="s">
        <v>99</v>
      </c>
      <c r="B48" s="69" t="s">
        <v>100</v>
      </c>
      <c r="C48" s="70">
        <f t="shared" si="5"/>
        <v>157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>
        <v>50000</v>
      </c>
      <c r="T48" s="27"/>
      <c r="U48" s="28"/>
      <c r="V48" s="27"/>
    </row>
    <row r="49" spans="1:22" x14ac:dyDescent="0.25">
      <c r="A49" s="68" t="s">
        <v>101</v>
      </c>
      <c r="B49" s="69" t="s">
        <v>102</v>
      </c>
      <c r="C49" s="70">
        <f>C47+1</f>
        <v>157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>
        <v>5000</v>
      </c>
      <c r="Q49" s="27"/>
      <c r="R49" s="26"/>
      <c r="S49" s="23"/>
      <c r="T49" s="27"/>
      <c r="U49" s="28"/>
      <c r="V49" s="27"/>
    </row>
    <row r="50" spans="1:22" x14ac:dyDescent="0.25">
      <c r="A50" s="18"/>
      <c r="B50" s="69"/>
      <c r="C50" s="70">
        <f t="shared" si="5"/>
        <v>158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69"/>
      <c r="C51" s="70">
        <f t="shared" si="5"/>
        <v>159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69"/>
      <c r="C52" s="70">
        <f t="shared" si="5"/>
        <v>160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68" t="s">
        <v>47</v>
      </c>
      <c r="B53" s="69" t="s">
        <v>48</v>
      </c>
      <c r="C53" s="70">
        <f t="shared" si="5"/>
        <v>161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68" t="s">
        <v>47</v>
      </c>
      <c r="B54" s="69" t="s">
        <v>49</v>
      </c>
      <c r="C54" s="70">
        <f t="shared" si="5"/>
        <v>162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1"/>
      <c r="B55" s="72"/>
      <c r="C55" s="70"/>
      <c r="D55" s="73">
        <f t="shared" ref="D55:V55" si="6">SUM(D32:D54)</f>
        <v>970</v>
      </c>
      <c r="E55" s="73">
        <f t="shared" si="6"/>
        <v>0</v>
      </c>
      <c r="F55" s="74">
        <f t="shared" si="6"/>
        <v>0</v>
      </c>
      <c r="G55" s="74">
        <f t="shared" si="6"/>
        <v>0</v>
      </c>
      <c r="H55" s="74">
        <f t="shared" si="6"/>
        <v>58931.839999999997</v>
      </c>
      <c r="I55" s="74">
        <f t="shared" si="6"/>
        <v>0</v>
      </c>
      <c r="J55" s="74">
        <f t="shared" si="6"/>
        <v>0</v>
      </c>
      <c r="K55" s="74">
        <f t="shared" si="6"/>
        <v>0</v>
      </c>
      <c r="L55" s="75">
        <f t="shared" si="6"/>
        <v>3000</v>
      </c>
      <c r="M55" s="76">
        <f>SUM(M33:M54)</f>
        <v>83</v>
      </c>
      <c r="N55" s="74">
        <f t="shared" si="6"/>
        <v>0</v>
      </c>
      <c r="O55" s="73">
        <f t="shared" si="6"/>
        <v>560</v>
      </c>
      <c r="P55" s="74">
        <f t="shared" si="6"/>
        <v>25000.94</v>
      </c>
      <c r="Q55" s="74">
        <f t="shared" si="6"/>
        <v>0</v>
      </c>
      <c r="R55" s="73">
        <f t="shared" si="6"/>
        <v>130</v>
      </c>
      <c r="S55" s="74">
        <f t="shared" si="6"/>
        <v>89326</v>
      </c>
      <c r="T55" s="74">
        <f t="shared" si="6"/>
        <v>0</v>
      </c>
      <c r="U55" s="74">
        <f t="shared" si="6"/>
        <v>0</v>
      </c>
      <c r="V55" s="74">
        <f t="shared" si="6"/>
        <v>6000</v>
      </c>
    </row>
    <row r="56" spans="1:22" ht="15.75" thickBot="1" x14ac:dyDescent="0.3">
      <c r="A56" s="77" t="s">
        <v>50</v>
      </c>
      <c r="B56" s="78">
        <f>D56+E56+F56*5+G56*3.5+O56+R56</f>
        <v>38071.61</v>
      </c>
      <c r="C56" s="79" t="s">
        <v>51</v>
      </c>
      <c r="D56" s="80">
        <f t="shared" ref="D56:V56" si="7">D16+D31-D55</f>
        <v>7627</v>
      </c>
      <c r="E56" s="80">
        <f t="shared" si="7"/>
        <v>6715</v>
      </c>
      <c r="F56" s="81">
        <f t="shared" si="7"/>
        <v>307.52200000000005</v>
      </c>
      <c r="G56" s="81">
        <f t="shared" si="7"/>
        <v>0</v>
      </c>
      <c r="H56" s="81">
        <f t="shared" si="7"/>
        <v>-50051.94000000009</v>
      </c>
      <c r="I56" s="81">
        <f t="shared" si="7"/>
        <v>37908.614999999998</v>
      </c>
      <c r="J56" s="81">
        <f t="shared" si="7"/>
        <v>271.06999999999721</v>
      </c>
      <c r="K56" s="81">
        <f t="shared" si="7"/>
        <v>1</v>
      </c>
      <c r="L56" s="82">
        <f t="shared" si="7"/>
        <v>-2920.4999999999854</v>
      </c>
      <c r="M56" s="12">
        <f>M16+M31-M55</f>
        <v>69917</v>
      </c>
      <c r="N56" s="81">
        <f t="shared" si="7"/>
        <v>12072</v>
      </c>
      <c r="O56" s="80">
        <f t="shared" si="7"/>
        <v>15706</v>
      </c>
      <c r="P56" s="81">
        <f t="shared" si="7"/>
        <v>-15389.810000000194</v>
      </c>
      <c r="Q56" s="81">
        <f t="shared" si="7"/>
        <v>0</v>
      </c>
      <c r="R56" s="80">
        <f t="shared" si="7"/>
        <v>6486</v>
      </c>
      <c r="S56" s="81">
        <f t="shared" si="7"/>
        <v>-71516.069999999992</v>
      </c>
      <c r="T56" s="81">
        <f t="shared" si="7"/>
        <v>0</v>
      </c>
      <c r="U56" s="81">
        <f t="shared" si="7"/>
        <v>350000</v>
      </c>
      <c r="V56" s="81">
        <f t="shared" si="7"/>
        <v>14738.360000000022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2026-03-02T10:25:16Z</dcterms:created>
  <dcterms:modified xsi:type="dcterms:W3CDTF">2026-03-07T08:57:34Z</dcterms:modified>
</cp:coreProperties>
</file>