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46BBAF9-195A-45DF-98A9-1211C60BE998}" xr6:coauthVersionLast="47" xr6:coauthVersionMax="47" xr10:uidLastSave="{00000000-0000-0000-0000-000000000000}"/>
  <bookViews>
    <workbookView xWindow="-120" yWindow="-120" windowWidth="29040" windowHeight="15720" activeTab="16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  <sheet name="18" sheetId="15" r:id="rId15"/>
    <sheet name="19" sheetId="16" r:id="rId16"/>
    <sheet name="20" sheetId="17" r:id="rId17"/>
  </sheets>
  <externalReferences>
    <externalReference r:id="rId18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17" l="1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35" i="17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23" i="17"/>
  <c r="C24" i="17" s="1"/>
  <c r="C25" i="17" s="1"/>
  <c r="C26" i="17" s="1"/>
  <c r="C27" i="17" s="1"/>
  <c r="C28" i="17" s="1"/>
  <c r="C29" i="17" s="1"/>
  <c r="C30" i="17" s="1"/>
  <c r="C31" i="17" s="1"/>
  <c r="C32" i="17" s="1"/>
  <c r="C22" i="17"/>
  <c r="C21" i="17"/>
  <c r="S19" i="17"/>
  <c r="S47" i="17" s="1"/>
  <c r="R19" i="17"/>
  <c r="R47" i="17" s="1"/>
  <c r="P19" i="17"/>
  <c r="P47" i="17" s="1"/>
  <c r="N19" i="17"/>
  <c r="N47" i="17" s="1"/>
  <c r="I19" i="17"/>
  <c r="I47" i="17" s="1"/>
  <c r="H19" i="17"/>
  <c r="C5" i="17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C16" i="17" s="1"/>
  <c r="C17" i="17" s="1"/>
  <c r="C18" i="17" s="1"/>
  <c r="V4" i="17"/>
  <c r="V19" i="17" s="1"/>
  <c r="V47" i="17" s="1"/>
  <c r="U4" i="17"/>
  <c r="U19" i="17" s="1"/>
  <c r="U47" i="17" s="1"/>
  <c r="T4" i="17"/>
  <c r="T19" i="17" s="1"/>
  <c r="T47" i="17" s="1"/>
  <c r="S4" i="17"/>
  <c r="R4" i="17"/>
  <c r="Q4" i="17"/>
  <c r="Q19" i="17" s="1"/>
  <c r="Q47" i="17" s="1"/>
  <c r="P4" i="17"/>
  <c r="O4" i="17"/>
  <c r="O19" i="17" s="1"/>
  <c r="O47" i="17" s="1"/>
  <c r="N4" i="17"/>
  <c r="M4" i="17"/>
  <c r="M19" i="17" s="1"/>
  <c r="M47" i="17" s="1"/>
  <c r="L4" i="17"/>
  <c r="L19" i="17" s="1"/>
  <c r="L47" i="17" s="1"/>
  <c r="K4" i="17"/>
  <c r="K19" i="17" s="1"/>
  <c r="K47" i="17" s="1"/>
  <c r="J4" i="17"/>
  <c r="J19" i="17" s="1"/>
  <c r="J47" i="17" s="1"/>
  <c r="I4" i="17"/>
  <c r="H4" i="17"/>
  <c r="G4" i="17"/>
  <c r="G19" i="17" s="1"/>
  <c r="G47" i="17" s="1"/>
  <c r="F4" i="17"/>
  <c r="F19" i="17" s="1"/>
  <c r="F47" i="17" s="1"/>
  <c r="E4" i="17"/>
  <c r="E19" i="17" s="1"/>
  <c r="E47" i="17" s="1"/>
  <c r="D4" i="17"/>
  <c r="D19" i="17" s="1"/>
  <c r="D47" i="17" s="1"/>
  <c r="A2" i="17"/>
  <c r="B1" i="17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33" i="16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22" i="16"/>
  <c r="C23" i="16" s="1"/>
  <c r="C24" i="16" s="1"/>
  <c r="C25" i="16" s="1"/>
  <c r="C26" i="16" s="1"/>
  <c r="C27" i="16" s="1"/>
  <c r="C28" i="16" s="1"/>
  <c r="C29" i="16" s="1"/>
  <c r="C30" i="16" s="1"/>
  <c r="C21" i="16"/>
  <c r="C20" i="16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6" i="16"/>
  <c r="C5" i="16"/>
  <c r="V4" i="16"/>
  <c r="V18" i="16" s="1"/>
  <c r="V45" i="16" s="1"/>
  <c r="U4" i="16"/>
  <c r="U18" i="16" s="1"/>
  <c r="U45" i="16" s="1"/>
  <c r="T4" i="16"/>
  <c r="T18" i="16" s="1"/>
  <c r="T45" i="16" s="1"/>
  <c r="S4" i="16"/>
  <c r="S18" i="16" s="1"/>
  <c r="S45" i="16" s="1"/>
  <c r="R4" i="16"/>
  <c r="R18" i="16" s="1"/>
  <c r="R45" i="16" s="1"/>
  <c r="Q4" i="16"/>
  <c r="Q18" i="16" s="1"/>
  <c r="Q45" i="16" s="1"/>
  <c r="P4" i="16"/>
  <c r="P18" i="16" s="1"/>
  <c r="P45" i="16" s="1"/>
  <c r="O4" i="16"/>
  <c r="O18" i="16" s="1"/>
  <c r="O45" i="16" s="1"/>
  <c r="N4" i="16"/>
  <c r="N18" i="16" s="1"/>
  <c r="N45" i="16" s="1"/>
  <c r="M4" i="16"/>
  <c r="M18" i="16" s="1"/>
  <c r="M45" i="16" s="1"/>
  <c r="L4" i="16"/>
  <c r="L18" i="16" s="1"/>
  <c r="L45" i="16" s="1"/>
  <c r="K4" i="16"/>
  <c r="K18" i="16" s="1"/>
  <c r="K45" i="16" s="1"/>
  <c r="J4" i="16"/>
  <c r="J18" i="16" s="1"/>
  <c r="J45" i="16" s="1"/>
  <c r="I4" i="16"/>
  <c r="I18" i="16" s="1"/>
  <c r="I45" i="16" s="1"/>
  <c r="H4" i="16"/>
  <c r="H18" i="16" s="1"/>
  <c r="H45" i="16" s="1"/>
  <c r="G4" i="16"/>
  <c r="G18" i="16" s="1"/>
  <c r="G45" i="16" s="1"/>
  <c r="F4" i="16"/>
  <c r="F18" i="16" s="1"/>
  <c r="F45" i="16" s="1"/>
  <c r="E4" i="16"/>
  <c r="E18" i="16" s="1"/>
  <c r="E45" i="16" s="1"/>
  <c r="D4" i="16"/>
  <c r="D18" i="16" s="1"/>
  <c r="D45" i="16" s="1"/>
  <c r="A2" i="16"/>
  <c r="B1" i="16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38" i="15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26" i="15"/>
  <c r="C27" i="15" s="1"/>
  <c r="C28" i="15" s="1"/>
  <c r="C29" i="15" s="1"/>
  <c r="C30" i="15" s="1"/>
  <c r="C31" i="15" s="1"/>
  <c r="C32" i="15" s="1"/>
  <c r="C33" i="15" s="1"/>
  <c r="C34" i="15" s="1"/>
  <c r="C35" i="15" s="1"/>
  <c r="C7" i="15"/>
  <c r="C8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6" i="15"/>
  <c r="C5" i="15"/>
  <c r="V4" i="15"/>
  <c r="V24" i="15" s="1"/>
  <c r="V50" i="15" s="1"/>
  <c r="U4" i="15"/>
  <c r="U24" i="15" s="1"/>
  <c r="U50" i="15" s="1"/>
  <c r="T4" i="15"/>
  <c r="T24" i="15" s="1"/>
  <c r="T50" i="15" s="1"/>
  <c r="S4" i="15"/>
  <c r="S24" i="15" s="1"/>
  <c r="S50" i="15" s="1"/>
  <c r="R4" i="15"/>
  <c r="R24" i="15" s="1"/>
  <c r="R50" i="15" s="1"/>
  <c r="Q4" i="15"/>
  <c r="Q24" i="15" s="1"/>
  <c r="Q50" i="15" s="1"/>
  <c r="P4" i="15"/>
  <c r="P24" i="15" s="1"/>
  <c r="P50" i="15" s="1"/>
  <c r="O4" i="15"/>
  <c r="O24" i="15" s="1"/>
  <c r="O50" i="15" s="1"/>
  <c r="N4" i="15"/>
  <c r="N24" i="15" s="1"/>
  <c r="N50" i="15" s="1"/>
  <c r="M4" i="15"/>
  <c r="M24" i="15" s="1"/>
  <c r="M50" i="15" s="1"/>
  <c r="L4" i="15"/>
  <c r="L24" i="15" s="1"/>
  <c r="L50" i="15" s="1"/>
  <c r="K4" i="15"/>
  <c r="K24" i="15" s="1"/>
  <c r="K50" i="15" s="1"/>
  <c r="J4" i="15"/>
  <c r="J24" i="15" s="1"/>
  <c r="J50" i="15" s="1"/>
  <c r="I4" i="15"/>
  <c r="I24" i="15" s="1"/>
  <c r="I50" i="15" s="1"/>
  <c r="H4" i="15"/>
  <c r="H24" i="15" s="1"/>
  <c r="H50" i="15" s="1"/>
  <c r="G4" i="15"/>
  <c r="G24" i="15" s="1"/>
  <c r="G50" i="15" s="1"/>
  <c r="F4" i="15"/>
  <c r="F24" i="15" s="1"/>
  <c r="F50" i="15" s="1"/>
  <c r="E4" i="15"/>
  <c r="E24" i="15" s="1"/>
  <c r="E50" i="15" s="1"/>
  <c r="D4" i="15"/>
  <c r="D24" i="15" s="1"/>
  <c r="D50" i="15" s="1"/>
  <c r="A2" i="15"/>
  <c r="B1" i="15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P17" i="14"/>
  <c r="P49" i="14" s="1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V17" i="14" s="1"/>
  <c r="V49" i="14" s="1"/>
  <c r="U4" i="14"/>
  <c r="U17" i="14" s="1"/>
  <c r="U49" i="14" s="1"/>
  <c r="T4" i="14"/>
  <c r="T17" i="14" s="1"/>
  <c r="T49" i="14" s="1"/>
  <c r="S4" i="14"/>
  <c r="S17" i="14" s="1"/>
  <c r="S49" i="14" s="1"/>
  <c r="R4" i="14"/>
  <c r="R17" i="14" s="1"/>
  <c r="R49" i="14" s="1"/>
  <c r="Q4" i="14"/>
  <c r="Q17" i="14" s="1"/>
  <c r="Q49" i="14" s="1"/>
  <c r="P4" i="14"/>
  <c r="O4" i="14"/>
  <c r="O17" i="14" s="1"/>
  <c r="O49" i="14" s="1"/>
  <c r="N4" i="14"/>
  <c r="N17" i="14" s="1"/>
  <c r="N49" i="14" s="1"/>
  <c r="M4" i="14"/>
  <c r="M17" i="14" s="1"/>
  <c r="M49" i="14" s="1"/>
  <c r="L4" i="14"/>
  <c r="L17" i="14" s="1"/>
  <c r="L49" i="14" s="1"/>
  <c r="K4" i="14"/>
  <c r="K17" i="14" s="1"/>
  <c r="K49" i="14" s="1"/>
  <c r="J4" i="14"/>
  <c r="J17" i="14" s="1"/>
  <c r="J49" i="14" s="1"/>
  <c r="I4" i="14"/>
  <c r="I17" i="14" s="1"/>
  <c r="I49" i="14" s="1"/>
  <c r="H4" i="14"/>
  <c r="H17" i="14" s="1"/>
  <c r="H49" i="14" s="1"/>
  <c r="G4" i="14"/>
  <c r="G17" i="14" s="1"/>
  <c r="G49" i="14" s="1"/>
  <c r="F4" i="14"/>
  <c r="F17" i="14" s="1"/>
  <c r="F49" i="14" s="1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V24" i="13" s="1"/>
  <c r="V48" i="13" s="1"/>
  <c r="U4" i="13"/>
  <c r="U24" i="13" s="1"/>
  <c r="U48" i="13" s="1"/>
  <c r="T4" i="13"/>
  <c r="T24" i="13" s="1"/>
  <c r="T48" i="13" s="1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F24" i="13" s="1"/>
  <c r="F48" i="13" s="1"/>
  <c r="E4" i="13"/>
  <c r="E24" i="13" s="1"/>
  <c r="E48" i="13" s="1"/>
  <c r="D4" i="13"/>
  <c r="D24" i="13" s="1"/>
  <c r="D48" i="13" s="1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H22" i="12" s="1"/>
  <c r="H57" i="12" s="1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M16" i="5" s="1"/>
  <c r="M46" i="5" s="1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U17" i="1" s="1"/>
  <c r="U51" i="1" s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47" i="17" l="1"/>
  <c r="B45" i="16"/>
  <c r="B50" i="15"/>
  <c r="B49" i="14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<sst xmlns="http://schemas.openxmlformats.org/spreadsheetml/2006/main" count="1206" uniqueCount="254">
  <si>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</si>
  <si>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</si>
  <si>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</si>
  <si>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</si>
  <si>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</si>
  <si>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</si>
  <si>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</si>
  <si>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</si>
  <si>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</si>
  <si>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</si>
  <si>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</si>
  <si>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</si>
  <si>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</si>
  <si>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</si>
  <si>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</si>
  <si>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</si>
  <si>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</si>
  <si>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</si>
  <si>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</si>
  <si>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</si>
  <si>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</si>
  <si>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</si>
  <si>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</si>
  <si>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</si>
  <si>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</si>
  <si>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</si>
  <si>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</si>
  <si>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</si>
  <si>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</si>
  <si>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</si>
  <si>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</si>
  <si>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</si>
  <si>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</si>
  <si>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</si>
  <si>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</si>
  <si>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</si>
  <si>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</si>
  <si>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</si>
  <si>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</si>
  <si>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</si>
  <si>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</si>
  <si>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</si>
  <si>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</si>
  <si>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</si>
  <si>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</si>
  <si>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</si>
  <si>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</si>
  <si>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</si>
  <si>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</si>
  <si>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</si>
  <si>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</si>
  <si>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</si>
  <si>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</si>
  <si>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</si>
  <si>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</si>
  <si>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</si>
  <si>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</si>
  <si>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</si>
  <si>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</si>
  <si>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</si>
  <si>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</si>
  <si>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</si>
  <si>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</si>
  <si>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</si>
  <si>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</si>
  <si>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</si>
  <si>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</si>
  <si>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</si>
  <si>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</si>
  <si>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</si>
  <si>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</si>
  <si>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</si>
  <si>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</si>
  <si>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</si>
  <si>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</si>
  <si>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</si>
  <si>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</si>
  <si>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</si>
  <si>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</si>
  <si>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</si>
  <si>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</si>
  <si>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</si>
  <si>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</si>
  <si>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</si>
  <si>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</si>
  <si>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</si>
  <si>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</si>
  <si>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</si>
  <si>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</si>
  <si>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</si>
  <si>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</si>
  <si>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</si>
  <si>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</si>
  <si>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</si>
  <si>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</si>
  <si>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</si>
  <si>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</si>
  <si>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</si>
  <si>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</si>
  <si>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</si>
  <si>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</si>
  <si>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</si>
  <si>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</si>
  <si>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</si>
  <si>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</si>
  <si>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</si>
  <si>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</si>
  <si>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</si>
  <si>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</si>
  <si>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</si>
  <si>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</si>
  <si>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</si>
  <si>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</si>
  <si>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</si>
  <si>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</si>
  <si>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</si>
  <si>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</si>
  <si>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</si>
  <si>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</si>
  <si>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</si>
  <si>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</si>
  <si>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</si>
  <si>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</si>
  <si>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</si>
  <si>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</si>
  <si>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</si>
  <si>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</si>
  <si>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</si>
  <si>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</si>
  <si>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</si>
  <si>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</si>
  <si>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</si>
  <si>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</si>
  <si>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</si>
  <si>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</si>
  <si>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</si>
  <si>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</si>
  <si>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</si>
  <si>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</si>
  <si>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</si>
  <si>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</si>
  <si>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</si>
  <si>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</si>
  <si>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</si>
  <si>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</si>
  <si>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</si>
  <si>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</si>
  <si>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</si>
  <si>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</si>
  <si>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</si>
  <si>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</si>
  <si>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</si>
  <si>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</si>
  <si>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</si>
  <si>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</si>
  <si>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</si>
  <si>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</si>
  <si>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</si>
  <si>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</si>
  <si>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</si>
  <si>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</si>
  <si>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</si>
  <si>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</si>
  <si>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</si>
  <si>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</si>
  <si>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</si>
  <si>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</si>
  <si>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</si>
  <si>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</si>
  <si>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</si>
  <si>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</si>
  <si>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</si>
  <si>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</si>
  <si>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</si>
  <si>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</si>
  <si>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</si>
  <si>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</si>
  <si>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</si>
  <si>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</si>
  <si>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</si>
  <si>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</si>
  <si>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</si>
  <si>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</si>
  <si>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</si>
  <si>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</si>
  <si>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</si>
  <si>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</si>
  <si>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</si>
  <si>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</si>
  <si>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</si>
  <si>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</si>
  <si>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</si>
  <si>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</si>
  <si>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</si>
  <si>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</si>
  <si>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</si>
  <si>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</si>
  <si>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</si>
  <si>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</si>
  <si>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</si>
  <si>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</si>
  <si>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</si>
  <si>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</si>
  <si>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</si>
  <si>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</si>
  <si>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</si>
  <si>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</si>
  <si>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</si>
  <si>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</si>
  <si>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</si>
  <si>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</si>
  <si>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</si>
  <si>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</si>
  <si>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</si>
  <si>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</si>
  <si>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</si>
  <si>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</si>
  <si>
    <t>مهدي محمد حسن يعاقبة</t>
  </si>
  <si>
    <t>محمد غالب محمد الشيخ ابراهيم</t>
  </si>
  <si>
    <t>مساهمة عمود كهرباء</t>
  </si>
  <si>
    <t>فاعل خير</t>
  </si>
  <si>
    <t>تبرع لبئر البلدية</t>
  </si>
  <si>
    <t>ايهاب موسلاىلا جالولي</t>
  </si>
  <si>
    <t>Z14</t>
  </si>
  <si>
    <t>Z15</t>
  </si>
  <si>
    <t>Z16</t>
  </si>
  <si>
    <t>Z17</t>
  </si>
  <si>
    <t>ولاء سعيد نمر يحيى</t>
  </si>
  <si>
    <t>شركة البدوي للاطارات</t>
  </si>
  <si>
    <t>اثمان اطارات سيارة الاسعاف</t>
  </si>
  <si>
    <t>محمد عايد جوابرة</t>
  </si>
  <si>
    <t>احمد عطا احمد ابراهيم</t>
  </si>
  <si>
    <t>شريف محمد حسن نصر الله</t>
  </si>
  <si>
    <t>نهاد احمد محمد ملحم</t>
  </si>
  <si>
    <t>اثمان حلق باب مع تركيب غرفة البلدية</t>
  </si>
  <si>
    <t>بقالة ابو صالحية</t>
  </si>
  <si>
    <t>اثمان وجبات غداء مشروع تعبيد طرق داخلية</t>
  </si>
  <si>
    <t>ساهر فياض احمد الشيخ ابراهيم</t>
  </si>
  <si>
    <t>سميح يوسف ناجي كعك</t>
  </si>
  <si>
    <t>تنازل عن اشتراك كهرباء عدد 2</t>
  </si>
  <si>
    <t>نافز مصطفى محمد يعاقبة + نجيب صبري يعاقبة</t>
  </si>
  <si>
    <t>مساهمة في خط مياه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</si>
  <si>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</si>
  <si>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</si>
  <si>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</si>
  <si>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</si>
  <si>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وليد ذيب محمد صوالحة</t>
  </si>
  <si>
    <t>اجور عامل بناء وتسوية الار ض - غرفة بئر مياه كفرراعي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</si>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</sst>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0" fillId="0" borderId="10" xfId="0" applyBorder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>
        <row r="17">
          <cell r="M17">
            <v>69917</v>
          </cell>
        </row>
        <row r="43">
          <cell r="D43">
            <v>2992</v>
          </cell>
          <cell r="E43">
            <v>20026</v>
          </cell>
          <cell r="F43">
            <v>214.39200000000005</v>
          </cell>
          <cell r="G43">
            <v>0</v>
          </cell>
          <cell r="H43">
            <v>16031.549999999912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25934.500000000015</v>
          </cell>
          <cell r="N43">
            <v>0</v>
          </cell>
          <cell r="O43">
            <v>10130</v>
          </cell>
          <cell r="P43">
            <v>-189280.44000000018</v>
          </cell>
          <cell r="Q43">
            <v>0</v>
          </cell>
          <cell r="R43">
            <v>1159</v>
          </cell>
          <cell r="S43">
            <v>4.4300000000052364</v>
          </cell>
          <cell r="T43">
            <v>0</v>
          </cell>
          <cell r="U43">
            <v>365000</v>
          </cell>
          <cell r="V43">
            <v>18738.360000000022</v>
          </cell>
        </row>
      </sheetData>
      <sheetData sheetId="17">
        <row r="50">
          <cell r="D50">
            <v>2292</v>
          </cell>
          <cell r="E50">
            <v>28465</v>
          </cell>
          <cell r="F50">
            <v>214.39200000000005</v>
          </cell>
          <cell r="G50">
            <v>0</v>
          </cell>
          <cell r="H50">
            <v>16031.549999999912</v>
          </cell>
          <cell r="I50">
            <v>39230.614999999998</v>
          </cell>
          <cell r="J50">
            <v>453.22999999999729</v>
          </cell>
          <cell r="K50">
            <v>1</v>
          </cell>
          <cell r="L50">
            <v>25934.500000000015</v>
          </cell>
          <cell r="M50">
            <v>69917</v>
          </cell>
          <cell r="N50">
            <v>550</v>
          </cell>
          <cell r="O50">
            <v>8592</v>
          </cell>
          <cell r="P50">
            <v>-189280.44000000018</v>
          </cell>
          <cell r="Q50">
            <v>0</v>
          </cell>
          <cell r="R50">
            <v>1345</v>
          </cell>
          <cell r="S50">
            <v>4.4300000000052364</v>
          </cell>
          <cell r="T50">
            <v>0</v>
          </cell>
          <cell r="U50">
            <v>365000</v>
          </cell>
          <cell r="V50">
            <v>18738.360000000022</v>
          </cell>
        </row>
      </sheetData>
      <sheetData sheetId="18">
        <row r="45">
          <cell r="D45">
            <v>692</v>
          </cell>
          <cell r="E45">
            <v>37117</v>
          </cell>
          <cell r="F45">
            <v>214.39200000000005</v>
          </cell>
          <cell r="G45">
            <v>0</v>
          </cell>
          <cell r="H45">
            <v>16031.549999999912</v>
          </cell>
          <cell r="I45">
            <v>39230.614999999998</v>
          </cell>
          <cell r="J45">
            <v>453.22999999999729</v>
          </cell>
          <cell r="K45">
            <v>1</v>
          </cell>
          <cell r="L45">
            <v>25934.500000000015</v>
          </cell>
          <cell r="M45">
            <v>69917</v>
          </cell>
          <cell r="N45">
            <v>550</v>
          </cell>
          <cell r="O45">
            <v>9605</v>
          </cell>
          <cell r="P45">
            <v>-189280.44000000018</v>
          </cell>
          <cell r="Q45">
            <v>0</v>
          </cell>
          <cell r="R45">
            <v>1515</v>
          </cell>
          <cell r="S45">
            <v>4.4300000000052364</v>
          </cell>
          <cell r="T45">
            <v>0</v>
          </cell>
          <cell r="U45">
            <v>365000</v>
          </cell>
          <cell r="V45">
            <v>18738.360000000022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0"/>
      <c r="M1" s="210"/>
      <c r="N1" s="211"/>
      <c r="O1" s="207" t="s">
        <v>1</v>
      </c>
      <c r="P1" s="205"/>
      <c r="Q1" s="206"/>
      <c r="R1" s="207" t="s">
        <v>2</v>
      </c>
      <c r="S1" s="205"/>
      <c r="T1" s="206"/>
      <c r="U1" s="4" t="s">
        <v>3</v>
      </c>
      <c r="V1" s="5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12" t="s">
        <v>6</v>
      </c>
      <c r="I2" s="213"/>
      <c r="J2" s="213"/>
      <c r="K2" s="213"/>
      <c r="L2" s="213"/>
      <c r="M2" s="213"/>
      <c r="N2" s="214"/>
      <c r="O2" s="11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98"/>
      <c r="B17" s="199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00"/>
      <c r="B29" s="201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02" t="s">
        <v>41</v>
      </c>
      <c r="B30" s="203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15" t="s">
        <v>0</v>
      </c>
      <c r="E1" s="216"/>
      <c r="F1" s="216"/>
      <c r="G1" s="216"/>
      <c r="H1" s="216"/>
      <c r="I1" s="216"/>
      <c r="J1" s="216"/>
      <c r="K1" s="216"/>
      <c r="L1" s="216"/>
      <c r="M1" s="216"/>
      <c r="N1" s="217"/>
      <c r="O1" s="204" t="s">
        <v>1</v>
      </c>
      <c r="P1" s="205"/>
      <c r="Q1" s="206"/>
      <c r="R1" s="207" t="s">
        <v>2</v>
      </c>
      <c r="S1" s="205"/>
      <c r="T1" s="206"/>
      <c r="U1" s="4" t="s">
        <v>3</v>
      </c>
      <c r="V1" s="5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12" t="s">
        <v>6</v>
      </c>
      <c r="I2" s="213"/>
      <c r="J2" s="213"/>
      <c r="K2" s="213"/>
      <c r="L2" s="213"/>
      <c r="M2" s="213"/>
      <c r="N2" s="214"/>
      <c r="O2" s="13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98"/>
      <c r="B19" s="199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00"/>
      <c r="B33" s="201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02" t="s">
        <v>41</v>
      </c>
      <c r="B34" s="203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15" t="s">
        <v>0</v>
      </c>
      <c r="E1" s="216"/>
      <c r="F1" s="216"/>
      <c r="G1" s="216"/>
      <c r="H1" s="216"/>
      <c r="I1" s="216"/>
      <c r="J1" s="216"/>
      <c r="K1" s="216"/>
      <c r="L1" s="216"/>
      <c r="M1" s="216"/>
      <c r="N1" s="217"/>
      <c r="O1" s="207" t="s">
        <v>1</v>
      </c>
      <c r="P1" s="220"/>
      <c r="Q1" s="221"/>
      <c r="R1" s="207" t="s">
        <v>2</v>
      </c>
      <c r="S1" s="220"/>
      <c r="T1" s="221"/>
      <c r="U1" s="4" t="s">
        <v>3</v>
      </c>
      <c r="V1" s="5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22"/>
      <c r="F2" s="222"/>
      <c r="G2" s="222"/>
      <c r="H2" s="212" t="s">
        <v>6</v>
      </c>
      <c r="I2" s="213"/>
      <c r="J2" s="213"/>
      <c r="K2" s="213"/>
      <c r="L2" s="213"/>
      <c r="M2" s="213"/>
      <c r="N2" s="214"/>
      <c r="O2" s="11" t="s">
        <v>5</v>
      </c>
      <c r="P2" s="222" t="s">
        <v>6</v>
      </c>
      <c r="Q2" s="219"/>
      <c r="R2" s="11" t="s">
        <v>5</v>
      </c>
      <c r="S2" s="222" t="s">
        <v>6</v>
      </c>
      <c r="T2" s="219"/>
      <c r="U2" s="218" t="s">
        <v>5</v>
      </c>
      <c r="V2" s="219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98"/>
      <c r="B16" s="199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00"/>
      <c r="B31" s="201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02" t="s">
        <v>41</v>
      </c>
      <c r="B32" s="203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15" t="s">
        <v>0</v>
      </c>
      <c r="E1" s="216"/>
      <c r="F1" s="216"/>
      <c r="G1" s="216"/>
      <c r="H1" s="216"/>
      <c r="I1" s="216"/>
      <c r="J1" s="216"/>
      <c r="K1" s="216"/>
      <c r="L1" s="216"/>
      <c r="M1" s="216"/>
      <c r="N1" s="217"/>
      <c r="O1" s="204" t="s">
        <v>1</v>
      </c>
      <c r="P1" s="205"/>
      <c r="Q1" s="206"/>
      <c r="R1" s="207" t="s">
        <v>2</v>
      </c>
      <c r="S1" s="205"/>
      <c r="T1" s="206"/>
      <c r="U1" s="4" t="s">
        <v>3</v>
      </c>
      <c r="V1" s="5" t="s">
        <v>4</v>
      </c>
    </row>
    <row r="2" spans="1:22" x14ac:dyDescent="0.25">
      <c r="A2" s="198">
        <f>'[1]1'!A2:B2</f>
        <v>2025</v>
      </c>
      <c r="B2" s="199"/>
      <c r="C2" s="6"/>
      <c r="D2" s="196" t="s">
        <v>5</v>
      </c>
      <c r="E2" s="208"/>
      <c r="F2" s="208"/>
      <c r="G2" s="208"/>
      <c r="H2" s="223" t="s">
        <v>6</v>
      </c>
      <c r="I2" s="224"/>
      <c r="J2" s="224"/>
      <c r="K2" s="224"/>
      <c r="L2" s="224"/>
      <c r="M2" s="224"/>
      <c r="N2" s="225"/>
      <c r="O2" s="13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98"/>
      <c r="B18" s="199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00"/>
      <c r="B30" s="201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02" t="s">
        <v>41</v>
      </c>
      <c r="B31" s="203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04" t="s">
        <v>0</v>
      </c>
      <c r="E1" s="205"/>
      <c r="F1" s="205"/>
      <c r="G1" s="205"/>
      <c r="H1" s="205"/>
      <c r="I1" s="205"/>
      <c r="J1" s="205"/>
      <c r="K1" s="205"/>
      <c r="L1" s="226"/>
      <c r="M1" s="7"/>
      <c r="N1" s="88"/>
      <c r="O1" s="207" t="s">
        <v>1</v>
      </c>
      <c r="P1" s="205"/>
      <c r="Q1" s="206"/>
      <c r="R1" s="207" t="s">
        <v>2</v>
      </c>
      <c r="S1" s="205"/>
      <c r="T1" s="206"/>
      <c r="U1" s="1" t="s">
        <v>3</v>
      </c>
      <c r="V1" s="3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08" t="s">
        <v>6</v>
      </c>
      <c r="I2" s="208"/>
      <c r="J2" s="208"/>
      <c r="K2" s="208"/>
      <c r="L2" s="223"/>
      <c r="M2" s="7"/>
      <c r="N2" s="112"/>
      <c r="O2" s="11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98"/>
      <c r="B16" s="199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200"/>
      <c r="B28" s="201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02" t="s">
        <v>41</v>
      </c>
      <c r="B29" s="203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04" t="s">
        <v>0</v>
      </c>
      <c r="E1" s="205"/>
      <c r="F1" s="205"/>
      <c r="G1" s="205"/>
      <c r="H1" s="205"/>
      <c r="I1" s="205"/>
      <c r="J1" s="205"/>
      <c r="K1" s="205"/>
      <c r="L1" s="226"/>
      <c r="M1" s="7"/>
      <c r="N1" s="88"/>
      <c r="O1" s="207" t="s">
        <v>1</v>
      </c>
      <c r="P1" s="205"/>
      <c r="Q1" s="206"/>
      <c r="R1" s="207" t="s">
        <v>2</v>
      </c>
      <c r="S1" s="205"/>
      <c r="T1" s="206"/>
      <c r="U1" s="1" t="s">
        <v>3</v>
      </c>
      <c r="V1" s="3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08" t="s">
        <v>6</v>
      </c>
      <c r="I2" s="208"/>
      <c r="J2" s="208"/>
      <c r="K2" s="208"/>
      <c r="L2" s="223"/>
      <c r="M2" s="7"/>
      <c r="N2" s="112"/>
      <c r="O2" s="11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98"/>
      <c r="B20" s="199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00"/>
      <c r="B30" s="201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02" t="s">
        <v>41</v>
      </c>
      <c r="B31" s="203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04" t="s">
        <v>0</v>
      </c>
      <c r="E1" s="205"/>
      <c r="F1" s="205"/>
      <c r="G1" s="205"/>
      <c r="H1" s="205"/>
      <c r="I1" s="205"/>
      <c r="J1" s="205"/>
      <c r="K1" s="205"/>
      <c r="L1" s="226"/>
      <c r="M1" s="7"/>
      <c r="N1" s="88"/>
      <c r="O1" s="207" t="s">
        <v>1</v>
      </c>
      <c r="P1" s="205"/>
      <c r="Q1" s="206"/>
      <c r="R1" s="207" t="s">
        <v>2</v>
      </c>
      <c r="S1" s="205"/>
      <c r="T1" s="206"/>
      <c r="U1" s="1" t="s">
        <v>3</v>
      </c>
      <c r="V1" s="3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08" t="s">
        <v>6</v>
      </c>
      <c r="I2" s="208"/>
      <c r="J2" s="208"/>
      <c r="K2" s="208"/>
      <c r="L2" s="223"/>
      <c r="M2" s="7"/>
      <c r="N2" s="112"/>
      <c r="O2" s="11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98"/>
      <c r="B24" s="199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200"/>
      <c r="B40" s="201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02" t="s">
        <v>41</v>
      </c>
      <c r="B41" s="203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04" t="s">
        <v>0</v>
      </c>
      <c r="E1" s="205"/>
      <c r="F1" s="205"/>
      <c r="G1" s="205"/>
      <c r="H1" s="205"/>
      <c r="I1" s="205"/>
      <c r="J1" s="205"/>
      <c r="K1" s="205"/>
      <c r="L1" s="206"/>
      <c r="M1" s="88"/>
      <c r="N1" s="88"/>
      <c r="O1" s="207" t="s">
        <v>1</v>
      </c>
      <c r="P1" s="205"/>
      <c r="Q1" s="206"/>
      <c r="R1" s="207" t="s">
        <v>2</v>
      </c>
      <c r="S1" s="205"/>
      <c r="T1" s="206"/>
      <c r="U1" s="1" t="s">
        <v>3</v>
      </c>
      <c r="V1" s="3" t="s">
        <v>4</v>
      </c>
    </row>
    <row r="2" spans="1:22" x14ac:dyDescent="0.25">
      <c r="A2" s="208">
        <f>'[1]1'!A2:B2</f>
        <v>2025</v>
      </c>
      <c r="B2" s="208"/>
      <c r="C2" s="7"/>
      <c r="D2" s="199" t="s">
        <v>5</v>
      </c>
      <c r="E2" s="208"/>
      <c r="F2" s="208"/>
      <c r="G2" s="208"/>
      <c r="H2" s="208" t="s">
        <v>6</v>
      </c>
      <c r="I2" s="208"/>
      <c r="J2" s="208"/>
      <c r="K2" s="208"/>
      <c r="L2" s="223"/>
      <c r="M2" s="7"/>
      <c r="N2" s="112"/>
      <c r="O2" s="11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23"/>
      <c r="B17" s="224"/>
      <c r="C17" s="199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27"/>
      <c r="B29" s="227"/>
      <c r="C29" s="227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28" t="s">
        <v>41</v>
      </c>
      <c r="B30" s="228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29"/>
      <c r="B52" s="230"/>
      <c r="C52" s="231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04" t="s">
        <v>0</v>
      </c>
      <c r="E1" s="205"/>
      <c r="F1" s="205"/>
      <c r="G1" s="205"/>
      <c r="H1" s="205"/>
      <c r="I1" s="205"/>
      <c r="J1" s="205"/>
      <c r="K1" s="205"/>
      <c r="L1" s="206"/>
      <c r="M1" s="88"/>
      <c r="N1" s="88"/>
      <c r="O1" s="207" t="s">
        <v>1</v>
      </c>
      <c r="P1" s="205"/>
      <c r="Q1" s="206"/>
      <c r="R1" s="207" t="s">
        <v>2</v>
      </c>
      <c r="S1" s="205"/>
      <c r="T1" s="206"/>
      <c r="U1" s="160" t="s">
        <v>3</v>
      </c>
      <c r="V1" s="161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22" t="s">
        <v>6</v>
      </c>
      <c r="I2" s="222"/>
      <c r="J2" s="222"/>
      <c r="K2" s="222"/>
      <c r="L2" s="219"/>
      <c r="M2" s="9"/>
      <c r="N2" s="9"/>
      <c r="O2" s="11" t="s">
        <v>5</v>
      </c>
      <c r="P2" s="222" t="s">
        <v>6</v>
      </c>
      <c r="Q2" s="219"/>
      <c r="R2" s="11" t="s">
        <v>5</v>
      </c>
      <c r="S2" s="234" t="s">
        <v>6</v>
      </c>
      <c r="T2" s="233"/>
      <c r="U2" s="232" t="s">
        <v>5</v>
      </c>
      <c r="V2" s="233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98"/>
      <c r="B18" s="199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200"/>
      <c r="B30" s="201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02" t="s">
        <v>41</v>
      </c>
      <c r="B31" s="203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04" t="s">
        <v>0</v>
      </c>
      <c r="E1" s="205"/>
      <c r="F1" s="205"/>
      <c r="G1" s="205"/>
      <c r="H1" s="205"/>
      <c r="I1" s="205"/>
      <c r="J1" s="205"/>
      <c r="K1" s="205"/>
      <c r="L1" s="206"/>
      <c r="M1" s="88"/>
      <c r="N1" s="88"/>
      <c r="O1" s="235" t="s">
        <v>1</v>
      </c>
      <c r="P1" s="236"/>
      <c r="Q1" s="237"/>
      <c r="R1" s="235" t="s">
        <v>2</v>
      </c>
      <c r="S1" s="205"/>
      <c r="T1" s="206"/>
      <c r="U1" s="1" t="s">
        <v>3</v>
      </c>
      <c r="V1" s="3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08" t="s">
        <v>6</v>
      </c>
      <c r="I2" s="208"/>
      <c r="J2" s="208"/>
      <c r="K2" s="208"/>
      <c r="L2" s="197"/>
      <c r="M2" s="112"/>
      <c r="N2" s="112"/>
      <c r="O2" s="11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98"/>
      <c r="B18" s="199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00"/>
      <c r="B30" s="201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02" t="s">
        <v>41</v>
      </c>
      <c r="B31" s="203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04" t="s">
        <v>0</v>
      </c>
      <c r="E1" s="205"/>
      <c r="F1" s="205"/>
      <c r="G1" s="205"/>
      <c r="H1" s="205"/>
      <c r="I1" s="205"/>
      <c r="J1" s="205"/>
      <c r="K1" s="205"/>
      <c r="L1" s="206"/>
      <c r="M1" s="88"/>
      <c r="N1" s="88"/>
      <c r="O1" s="207" t="s">
        <v>1</v>
      </c>
      <c r="P1" s="205"/>
      <c r="Q1" s="206"/>
      <c r="R1" s="207" t="s">
        <v>2</v>
      </c>
      <c r="S1" s="205"/>
      <c r="T1" s="206"/>
      <c r="U1" s="1" t="s">
        <v>3</v>
      </c>
      <c r="V1" s="3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08" t="s">
        <v>6</v>
      </c>
      <c r="I2" s="208"/>
      <c r="J2" s="208"/>
      <c r="K2" s="208"/>
      <c r="L2" s="197"/>
      <c r="M2" s="112"/>
      <c r="N2" s="112"/>
      <c r="O2" s="11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98"/>
      <c r="B19" s="199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00"/>
      <c r="B31" s="201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02" t="s">
        <v>41</v>
      </c>
      <c r="B32" s="203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04" t="s">
        <v>0</v>
      </c>
      <c r="E1" s="205"/>
      <c r="F1" s="205"/>
      <c r="G1" s="205"/>
      <c r="H1" s="205"/>
      <c r="I1" s="205"/>
      <c r="J1" s="205"/>
      <c r="K1" s="205"/>
      <c r="L1" s="206"/>
      <c r="M1" s="88"/>
      <c r="N1" s="88"/>
      <c r="O1" s="207" t="s">
        <v>1</v>
      </c>
      <c r="P1" s="205"/>
      <c r="Q1" s="206"/>
      <c r="R1" s="207" t="s">
        <v>2</v>
      </c>
      <c r="S1" s="205"/>
      <c r="T1" s="206"/>
      <c r="U1" s="1" t="s">
        <v>3</v>
      </c>
      <c r="V1" s="3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08" t="s">
        <v>6</v>
      </c>
      <c r="I2" s="208"/>
      <c r="J2" s="208"/>
      <c r="K2" s="208"/>
      <c r="L2" s="197"/>
      <c r="M2" s="112"/>
      <c r="N2" s="112"/>
      <c r="O2" s="11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98"/>
      <c r="B22" s="199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00"/>
      <c r="B34" s="201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02" t="s">
        <v>41</v>
      </c>
      <c r="B35" s="203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04" t="s">
        <v>0</v>
      </c>
      <c r="E1" s="205"/>
      <c r="F1" s="205"/>
      <c r="G1" s="205"/>
      <c r="H1" s="205"/>
      <c r="I1" s="205"/>
      <c r="J1" s="205"/>
      <c r="K1" s="205"/>
      <c r="L1" s="206"/>
      <c r="M1" s="88"/>
      <c r="N1" s="88"/>
      <c r="O1" s="207" t="s">
        <v>1</v>
      </c>
      <c r="P1" s="205"/>
      <c r="Q1" s="206"/>
      <c r="R1" s="207" t="s">
        <v>2</v>
      </c>
      <c r="S1" s="205"/>
      <c r="T1" s="206"/>
      <c r="U1" s="1" t="s">
        <v>3</v>
      </c>
      <c r="V1" s="3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08" t="s">
        <v>6</v>
      </c>
      <c r="I2" s="208"/>
      <c r="J2" s="208"/>
      <c r="K2" s="208"/>
      <c r="L2" s="223"/>
      <c r="M2" s="7"/>
      <c r="N2" s="112"/>
      <c r="O2" s="11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98"/>
      <c r="B24" s="199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200"/>
      <c r="B35" s="201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02" t="s">
        <v>41</v>
      </c>
      <c r="B36" s="203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04" t="s">
        <v>0</v>
      </c>
      <c r="E1" s="205"/>
      <c r="F1" s="205"/>
      <c r="G1" s="205"/>
      <c r="H1" s="205"/>
      <c r="I1" s="205"/>
      <c r="J1" s="205"/>
      <c r="K1" s="205"/>
      <c r="L1" s="226"/>
      <c r="M1" s="88"/>
      <c r="N1" s="185"/>
      <c r="O1" s="207" t="s">
        <v>1</v>
      </c>
      <c r="P1" s="205"/>
      <c r="Q1" s="206"/>
      <c r="R1" s="204" t="s">
        <v>2</v>
      </c>
      <c r="S1" s="205"/>
      <c r="T1" s="226"/>
      <c r="U1" s="1" t="s">
        <v>3</v>
      </c>
      <c r="V1" s="3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08" t="s">
        <v>6</v>
      </c>
      <c r="I2" s="208"/>
      <c r="J2" s="208"/>
      <c r="K2" s="208"/>
      <c r="L2" s="223"/>
      <c r="M2" s="112"/>
      <c r="N2" s="186"/>
      <c r="O2" s="11" t="s">
        <v>5</v>
      </c>
      <c r="P2" s="208" t="s">
        <v>6</v>
      </c>
      <c r="Q2" s="197"/>
      <c r="R2" s="13" t="s">
        <v>5</v>
      </c>
      <c r="S2" s="208" t="s">
        <v>6</v>
      </c>
      <c r="T2" s="223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198"/>
      <c r="B17" s="199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200"/>
      <c r="B29" s="201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02" t="s">
        <v>41</v>
      </c>
      <c r="B30" s="203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7E72-17AD-411A-95B5-FEAED9BA116B}">
  <dimension ref="A1:V50"/>
  <sheetViews>
    <sheetView rightToLeft="1" workbookViewId="0">
      <selection activeCell="E17" sqref="E17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4</v>
      </c>
      <c r="C1" s="3"/>
      <c r="D1" s="204" t="s">
        <v>0</v>
      </c>
      <c r="E1" s="205"/>
      <c r="F1" s="205"/>
      <c r="G1" s="205"/>
      <c r="H1" s="205"/>
      <c r="I1" s="205"/>
      <c r="J1" s="205"/>
      <c r="K1" s="205"/>
      <c r="L1" s="206"/>
      <c r="M1" s="88"/>
      <c r="N1" s="88"/>
      <c r="O1" s="207" t="s">
        <v>1</v>
      </c>
      <c r="P1" s="205"/>
      <c r="Q1" s="206"/>
      <c r="R1" s="207" t="s">
        <v>2</v>
      </c>
      <c r="S1" s="205"/>
      <c r="T1" s="206"/>
      <c r="U1" s="1" t="s">
        <v>3</v>
      </c>
      <c r="V1" s="3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08" t="s">
        <v>6</v>
      </c>
      <c r="I2" s="208"/>
      <c r="J2" s="208"/>
      <c r="K2" s="208"/>
      <c r="L2" s="197"/>
      <c r="M2" s="112"/>
      <c r="N2" s="112"/>
      <c r="O2" s="11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344</v>
      </c>
      <c r="D4" s="13">
        <f>'[1]17'!D43</f>
        <v>2992</v>
      </c>
      <c r="E4" s="13">
        <f>'[1]17'!E43</f>
        <v>20026</v>
      </c>
      <c r="F4" s="90">
        <f>'[1]17'!F43</f>
        <v>214.39200000000005</v>
      </c>
      <c r="G4" s="90">
        <f>'[1]17'!G43</f>
        <v>0</v>
      </c>
      <c r="H4" s="90">
        <f>'[1]17'!H43</f>
        <v>16031.549999999912</v>
      </c>
      <c r="I4" s="90">
        <f>'[1]17'!I43</f>
        <v>39230.614999999998</v>
      </c>
      <c r="J4" s="90">
        <f>'[1]17'!J43</f>
        <v>453.22999999999729</v>
      </c>
      <c r="K4" s="90">
        <f>'[1]17'!K43</f>
        <v>1</v>
      </c>
      <c r="L4" s="9">
        <f>'[1]17'!L43</f>
        <v>25934.500000000015</v>
      </c>
      <c r="M4" s="15">
        <f>'[1]17'!M17</f>
        <v>69917</v>
      </c>
      <c r="N4" s="90">
        <f>'[1]17'!N43</f>
        <v>0</v>
      </c>
      <c r="O4" s="13">
        <f>'[1]17'!O43</f>
        <v>10130</v>
      </c>
      <c r="P4" s="90">
        <f>'[1]17'!P43</f>
        <v>-189280.44000000018</v>
      </c>
      <c r="Q4" s="90">
        <f>'[1]17'!Q43</f>
        <v>0</v>
      </c>
      <c r="R4" s="13">
        <f>'[1]17'!R43</f>
        <v>1159</v>
      </c>
      <c r="S4" s="90">
        <f>'[1]17'!S43</f>
        <v>4.4300000000052364</v>
      </c>
      <c r="T4" s="90">
        <f>'[1]17'!T43</f>
        <v>0</v>
      </c>
      <c r="U4" s="90">
        <f>'[1]17'!U43</f>
        <v>365000</v>
      </c>
      <c r="V4" s="90">
        <f>'[1]17'!V43</f>
        <v>18738.360000000022</v>
      </c>
    </row>
    <row r="5" spans="1:22" x14ac:dyDescent="0.25">
      <c r="A5" s="18" t="s">
        <v>217</v>
      </c>
      <c r="B5" s="19" t="s">
        <v>197</v>
      </c>
      <c r="C5" s="6">
        <f>C4+1</f>
        <v>345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187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218</v>
      </c>
      <c r="B6" s="19" t="s">
        <v>145</v>
      </c>
      <c r="C6" s="6">
        <f t="shared" ref="C6:C23" si="0">C5+1</f>
        <v>346</v>
      </c>
      <c r="D6" s="20"/>
      <c r="E6" s="21">
        <v>1450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72" t="s">
        <v>150</v>
      </c>
      <c r="B7" s="19" t="s">
        <v>219</v>
      </c>
      <c r="C7" s="6">
        <f t="shared" si="0"/>
        <v>347</v>
      </c>
      <c r="D7" s="20"/>
      <c r="E7" s="21">
        <v>300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220</v>
      </c>
      <c r="B8" s="19" t="s">
        <v>221</v>
      </c>
      <c r="C8" s="6">
        <f t="shared" si="0"/>
        <v>348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>
        <v>550</v>
      </c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 t="s">
        <v>222</v>
      </c>
      <c r="B9" s="19" t="s">
        <v>203</v>
      </c>
      <c r="C9" s="6" t="s">
        <v>223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72" t="s">
        <v>222</v>
      </c>
      <c r="B10" s="19" t="s">
        <v>203</v>
      </c>
      <c r="C10" s="6" t="s">
        <v>224</v>
      </c>
      <c r="D10" s="20"/>
      <c r="E10" s="21">
        <v>25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 t="s">
        <v>222</v>
      </c>
      <c r="B11" s="19" t="s">
        <v>203</v>
      </c>
      <c r="C11" s="6" t="s">
        <v>225</v>
      </c>
      <c r="D11" s="20"/>
      <c r="E11" s="21">
        <v>25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72" t="s">
        <v>222</v>
      </c>
      <c r="B12" s="19" t="s">
        <v>203</v>
      </c>
      <c r="C12" s="6" t="s">
        <v>226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/>
      <c r="B13" s="19" t="s">
        <v>50</v>
      </c>
      <c r="C13" s="6">
        <f>C8+1</f>
        <v>349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>
        <v>2892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 t="s">
        <v>51</v>
      </c>
      <c r="C14" s="6">
        <f t="shared" si="0"/>
        <v>350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>
        <v>1345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351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9"/>
      <c r="B16" s="19"/>
      <c r="C16" s="6">
        <f t="shared" si="0"/>
        <v>352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9"/>
      <c r="B17" s="19"/>
      <c r="C17" s="6">
        <f t="shared" si="0"/>
        <v>353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72"/>
      <c r="B18" s="19"/>
      <c r="C18" s="6">
        <f t="shared" si="0"/>
        <v>354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72"/>
      <c r="B19" s="19"/>
      <c r="C19" s="6">
        <f t="shared" si="0"/>
        <v>355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356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357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358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ht="15.75" thickBot="1" x14ac:dyDescent="0.3">
      <c r="A23" s="18"/>
      <c r="B23" s="19" t="s">
        <v>51</v>
      </c>
      <c r="C23" s="6">
        <f t="shared" si="0"/>
        <v>359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98"/>
      <c r="B24" s="199"/>
      <c r="C24" s="6"/>
      <c r="D24" s="40">
        <f>SUM(D4:D23)</f>
        <v>2992</v>
      </c>
      <c r="E24" s="41">
        <f t="shared" ref="E24:O24" si="1">SUM(E4:E23)</f>
        <v>22876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550</v>
      </c>
      <c r="O24" s="41">
        <f t="shared" si="1"/>
        <v>13022</v>
      </c>
      <c r="P24" s="42">
        <f>SUM(P4:P23)</f>
        <v>-189280.44000000018</v>
      </c>
      <c r="Q24" s="42">
        <f t="shared" ref="Q24:V24" si="2">SUM(Q4:Q23)</f>
        <v>0</v>
      </c>
      <c r="R24" s="41">
        <f t="shared" si="2"/>
        <v>2504</v>
      </c>
      <c r="S24" s="42">
        <f t="shared" si="2"/>
        <v>4.4300000000052364</v>
      </c>
      <c r="T24" s="42">
        <f t="shared" si="2"/>
        <v>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168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91</v>
      </c>
      <c r="B26" s="19" t="s">
        <v>40</v>
      </c>
      <c r="C26" s="47">
        <f>C25+1</f>
        <v>169</v>
      </c>
      <c r="D26" s="20"/>
      <c r="E26" s="21">
        <v>5589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-1159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5" si="3">C26+1</f>
        <v>170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172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173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3"/>
        <v>174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ht="15.75" thickBot="1" x14ac:dyDescent="0.3">
      <c r="A35" s="107"/>
      <c r="B35" s="108"/>
      <c r="C35" s="47">
        <f t="shared" si="3"/>
        <v>178</v>
      </c>
      <c r="D35" s="31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ht="15.75" thickBot="1" x14ac:dyDescent="0.3">
      <c r="A36" s="200"/>
      <c r="B36" s="201"/>
      <c r="C36" s="58"/>
      <c r="D36" s="59">
        <f>SUM(D25:D35)</f>
        <v>0</v>
      </c>
      <c r="E36" s="59">
        <f t="shared" ref="E36:V36" si="4">SUM(E25:E35)</f>
        <v>5589</v>
      </c>
      <c r="F36" s="60">
        <f t="shared" si="4"/>
        <v>0</v>
      </c>
      <c r="G36" s="60">
        <f t="shared" si="4"/>
        <v>0</v>
      </c>
      <c r="H36" s="60">
        <f t="shared" si="4"/>
        <v>0</v>
      </c>
      <c r="I36" s="60">
        <f t="shared" si="4"/>
        <v>0</v>
      </c>
      <c r="J36" s="60">
        <f t="shared" si="4"/>
        <v>0</v>
      </c>
      <c r="K36" s="60">
        <f t="shared" si="4"/>
        <v>0</v>
      </c>
      <c r="L36" s="61">
        <f t="shared" si="4"/>
        <v>0</v>
      </c>
      <c r="M36" s="61">
        <f t="shared" si="4"/>
        <v>0</v>
      </c>
      <c r="N36" s="60">
        <f t="shared" si="4"/>
        <v>0</v>
      </c>
      <c r="O36" s="59">
        <f t="shared" si="4"/>
        <v>-4430</v>
      </c>
      <c r="P36" s="60">
        <f t="shared" si="4"/>
        <v>0</v>
      </c>
      <c r="Q36" s="60">
        <f t="shared" si="4"/>
        <v>0</v>
      </c>
      <c r="R36" s="59">
        <f t="shared" si="4"/>
        <v>-1159</v>
      </c>
      <c r="S36" s="60">
        <f t="shared" si="4"/>
        <v>0</v>
      </c>
      <c r="T36" s="60">
        <f t="shared" si="4"/>
        <v>0</v>
      </c>
      <c r="U36" s="60">
        <f t="shared" si="4"/>
        <v>0</v>
      </c>
      <c r="V36" s="60">
        <f t="shared" si="4"/>
        <v>0</v>
      </c>
    </row>
    <row r="37" spans="1:22" x14ac:dyDescent="0.25">
      <c r="A37" s="202" t="s">
        <v>41</v>
      </c>
      <c r="B37" s="203"/>
      <c r="C37" s="63">
        <v>405</v>
      </c>
      <c r="D37" s="64"/>
      <c r="E37" s="65"/>
      <c r="F37" s="66"/>
      <c r="G37" s="66"/>
      <c r="H37" s="66"/>
      <c r="I37" s="66"/>
      <c r="J37" s="66"/>
      <c r="K37" s="66"/>
      <c r="L37" s="67"/>
      <c r="M37" s="66"/>
      <c r="N37" s="68"/>
      <c r="O37" s="69"/>
      <c r="P37" s="66"/>
      <c r="Q37" s="70"/>
      <c r="R37" s="69"/>
      <c r="S37" s="66"/>
      <c r="T37" s="70"/>
      <c r="U37" s="71"/>
      <c r="V37" s="70"/>
    </row>
    <row r="38" spans="1:22" x14ac:dyDescent="0.25">
      <c r="A38" s="29" t="s">
        <v>227</v>
      </c>
      <c r="B38" s="72" t="s">
        <v>102</v>
      </c>
      <c r="C38" s="73">
        <f>C37+1</f>
        <v>406</v>
      </c>
      <c r="D38" s="20">
        <v>300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 t="s">
        <v>228</v>
      </c>
      <c r="B39" s="72" t="s">
        <v>229</v>
      </c>
      <c r="C39" s="73">
        <f t="shared" ref="C39:C48" si="5">C38+1</f>
        <v>407</v>
      </c>
      <c r="D39" s="20">
        <v>400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5"/>
        <v>408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72"/>
      <c r="C41" s="73">
        <f t="shared" si="5"/>
        <v>409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9"/>
      <c r="B42" s="72"/>
      <c r="C42" s="73">
        <f t="shared" si="5"/>
        <v>410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5"/>
        <v>411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412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413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414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415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416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4"/>
      <c r="B49" s="75"/>
      <c r="C49" s="73"/>
      <c r="D49" s="76">
        <f>SUM(D37:D48)</f>
        <v>700</v>
      </c>
      <c r="E49" s="76">
        <f t="shared" ref="E49:V49" si="6">SUM(E37:E48)</f>
        <v>0</v>
      </c>
      <c r="F49" s="77">
        <f t="shared" si="6"/>
        <v>0</v>
      </c>
      <c r="G49" s="77">
        <f t="shared" si="6"/>
        <v>0</v>
      </c>
      <c r="H49" s="77">
        <f t="shared" si="6"/>
        <v>0</v>
      </c>
      <c r="I49" s="77">
        <f t="shared" si="6"/>
        <v>0</v>
      </c>
      <c r="J49" s="77">
        <f t="shared" si="6"/>
        <v>0</v>
      </c>
      <c r="K49" s="77">
        <f t="shared" si="6"/>
        <v>0</v>
      </c>
      <c r="L49" s="78">
        <f t="shared" si="6"/>
        <v>0</v>
      </c>
      <c r="M49" s="78">
        <f t="shared" si="6"/>
        <v>0</v>
      </c>
      <c r="N49" s="77">
        <f t="shared" si="6"/>
        <v>0</v>
      </c>
      <c r="O49" s="76">
        <f t="shared" si="6"/>
        <v>0</v>
      </c>
      <c r="P49" s="77">
        <f t="shared" si="6"/>
        <v>0</v>
      </c>
      <c r="Q49" s="77">
        <f t="shared" si="6"/>
        <v>0</v>
      </c>
      <c r="R49" s="76">
        <f t="shared" si="6"/>
        <v>0</v>
      </c>
      <c r="S49" s="77">
        <f t="shared" si="6"/>
        <v>0</v>
      </c>
      <c r="T49" s="77">
        <f t="shared" si="6"/>
        <v>0</v>
      </c>
      <c r="U49" s="77">
        <f t="shared" si="6"/>
        <v>0</v>
      </c>
      <c r="V49" s="77">
        <f t="shared" si="6"/>
        <v>0</v>
      </c>
    </row>
    <row r="50" spans="1:22" ht="15.75" thickBot="1" x14ac:dyDescent="0.3">
      <c r="A50" s="80" t="s">
        <v>48</v>
      </c>
      <c r="B50" s="81">
        <f>D50+E50+F50*5+G50*3.5+O50+R50</f>
        <v>41765.96</v>
      </c>
      <c r="C50" s="82" t="s">
        <v>49</v>
      </c>
      <c r="D50" s="83">
        <f>D24+D36-D49</f>
        <v>2292</v>
      </c>
      <c r="E50" s="83">
        <f t="shared" ref="E50:V50" si="7">E24+E36-E49</f>
        <v>28465</v>
      </c>
      <c r="F50" s="84">
        <f t="shared" si="7"/>
        <v>214.39200000000005</v>
      </c>
      <c r="G50" s="84">
        <f t="shared" si="7"/>
        <v>0</v>
      </c>
      <c r="H50" s="84">
        <f t="shared" si="7"/>
        <v>16031.549999999912</v>
      </c>
      <c r="I50" s="84">
        <f t="shared" si="7"/>
        <v>39230.614999999998</v>
      </c>
      <c r="J50" s="84">
        <f t="shared" si="7"/>
        <v>453.22999999999729</v>
      </c>
      <c r="K50" s="84">
        <f t="shared" si="7"/>
        <v>1</v>
      </c>
      <c r="L50" s="85">
        <f t="shared" si="7"/>
        <v>25934.500000000015</v>
      </c>
      <c r="M50" s="85">
        <f t="shared" si="7"/>
        <v>69917</v>
      </c>
      <c r="N50" s="84">
        <f t="shared" si="7"/>
        <v>550</v>
      </c>
      <c r="O50" s="83">
        <f t="shared" si="7"/>
        <v>8592</v>
      </c>
      <c r="P50" s="84">
        <f t="shared" si="7"/>
        <v>-189280.44000000018</v>
      </c>
      <c r="Q50" s="84">
        <f t="shared" si="7"/>
        <v>0</v>
      </c>
      <c r="R50" s="83">
        <f t="shared" si="7"/>
        <v>1345</v>
      </c>
      <c r="S50" s="84">
        <f t="shared" si="7"/>
        <v>4.4300000000052364</v>
      </c>
      <c r="T50" s="84">
        <f t="shared" si="7"/>
        <v>0</v>
      </c>
      <c r="U50" s="84">
        <f t="shared" si="7"/>
        <v>365000</v>
      </c>
      <c r="V50" s="84">
        <f t="shared" si="7"/>
        <v>18738.360000000022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389D-D3D3-4EAE-A36D-0F1A2C78E0F0}">
  <dimension ref="A1:V45"/>
  <sheetViews>
    <sheetView rightToLeft="1" workbookViewId="0">
      <selection activeCell="B15" sqref="B15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4</v>
      </c>
      <c r="C1" s="3">
        <v>2024</v>
      </c>
      <c r="D1" s="204" t="s">
        <v>0</v>
      </c>
      <c r="E1" s="205"/>
      <c r="F1" s="205"/>
      <c r="G1" s="205"/>
      <c r="H1" s="205"/>
      <c r="I1" s="205"/>
      <c r="J1" s="205"/>
      <c r="K1" s="205"/>
      <c r="L1" s="206"/>
      <c r="M1" s="88"/>
      <c r="N1" s="88"/>
      <c r="O1" s="207" t="s">
        <v>1</v>
      </c>
      <c r="P1" s="205"/>
      <c r="Q1" s="206"/>
      <c r="R1" s="207" t="s">
        <v>2</v>
      </c>
      <c r="S1" s="205"/>
      <c r="T1" s="206"/>
      <c r="U1" s="1" t="s">
        <v>3</v>
      </c>
      <c r="V1" s="3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08" t="s">
        <v>6</v>
      </c>
      <c r="I2" s="208"/>
      <c r="J2" s="208"/>
      <c r="K2" s="208"/>
      <c r="L2" s="197"/>
      <c r="M2" s="112"/>
      <c r="N2" s="112"/>
      <c r="O2" s="11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350</v>
      </c>
      <c r="D4" s="13">
        <f>'[1]18'!D50</f>
        <v>2292</v>
      </c>
      <c r="E4" s="13">
        <f>'[1]18'!E50</f>
        <v>28465</v>
      </c>
      <c r="F4" s="90">
        <f>'[1]18'!F50</f>
        <v>214.39200000000005</v>
      </c>
      <c r="G4" s="90">
        <f>'[1]18'!G50</f>
        <v>0</v>
      </c>
      <c r="H4" s="90">
        <f>'[1]18'!H50</f>
        <v>16031.549999999912</v>
      </c>
      <c r="I4" s="90">
        <f>'[1]18'!I50</f>
        <v>39230.614999999998</v>
      </c>
      <c r="J4" s="90">
        <f>'[1]18'!J50</f>
        <v>453.22999999999729</v>
      </c>
      <c r="K4" s="90">
        <f>'[1]18'!K50</f>
        <v>1</v>
      </c>
      <c r="L4" s="9">
        <f>'[1]18'!L50</f>
        <v>25934.500000000015</v>
      </c>
      <c r="M4" s="15">
        <f>'[1]18'!M50</f>
        <v>69917</v>
      </c>
      <c r="N4" s="90">
        <f>'[1]18'!N50</f>
        <v>550</v>
      </c>
      <c r="O4" s="13">
        <f>'[1]18'!O50</f>
        <v>8592</v>
      </c>
      <c r="P4" s="90">
        <f>'[1]18'!P50</f>
        <v>-189280.44000000018</v>
      </c>
      <c r="Q4" s="90">
        <f>'[1]18'!Q50</f>
        <v>0</v>
      </c>
      <c r="R4" s="13">
        <f>'[1]18'!R50</f>
        <v>1345</v>
      </c>
      <c r="S4" s="90">
        <f>'[1]18'!S50</f>
        <v>4.4300000000052364</v>
      </c>
      <c r="T4" s="90">
        <f>'[1]18'!T50</f>
        <v>0</v>
      </c>
      <c r="U4" s="90">
        <f>'[1]18'!U50</f>
        <v>365000</v>
      </c>
      <c r="V4" s="90">
        <f>'[1]18'!V50</f>
        <v>18738.360000000022</v>
      </c>
    </row>
    <row r="5" spans="1:22" x14ac:dyDescent="0.25">
      <c r="A5" s="18"/>
      <c r="B5" s="19" t="s">
        <v>50</v>
      </c>
      <c r="C5" s="6">
        <f>C4+1</f>
        <v>351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6605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352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1665</v>
      </c>
      <c r="S6" s="23"/>
      <c r="T6" s="27"/>
      <c r="U6" s="28"/>
      <c r="V6" s="27"/>
    </row>
    <row r="7" spans="1:22" x14ac:dyDescent="0.25">
      <c r="A7" s="18" t="s">
        <v>230</v>
      </c>
      <c r="B7" s="19" t="s">
        <v>62</v>
      </c>
      <c r="C7" s="6">
        <f t="shared" si="0"/>
        <v>353</v>
      </c>
      <c r="D7" s="20"/>
      <c r="E7" s="21">
        <v>100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231</v>
      </c>
      <c r="B8" s="19" t="s">
        <v>151</v>
      </c>
      <c r="C8" s="6">
        <f t="shared" si="0"/>
        <v>354</v>
      </c>
      <c r="D8" s="20"/>
      <c r="E8" s="21">
        <v>1295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231</v>
      </c>
      <c r="B9" s="19" t="s">
        <v>151</v>
      </c>
      <c r="C9" s="6">
        <f t="shared" si="0"/>
        <v>355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232</v>
      </c>
      <c r="B10" s="19" t="s">
        <v>62</v>
      </c>
      <c r="C10" s="6">
        <f t="shared" si="0"/>
        <v>356</v>
      </c>
      <c r="D10" s="20"/>
      <c r="E10" s="21">
        <v>100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357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358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359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360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362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363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98"/>
      <c r="B18" s="199"/>
      <c r="C18" s="6"/>
      <c r="D18" s="40">
        <f t="shared" ref="D18:V18" si="1">SUM(D4:D17)</f>
        <v>2292</v>
      </c>
      <c r="E18" s="41">
        <f t="shared" si="1"/>
        <v>30030</v>
      </c>
      <c r="F18" s="42">
        <f t="shared" si="1"/>
        <v>214.39200000000005</v>
      </c>
      <c r="G18" s="42">
        <f t="shared" si="1"/>
        <v>0</v>
      </c>
      <c r="H18" s="42">
        <f t="shared" si="1"/>
        <v>16031.549999999912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3">
        <f t="shared" si="1"/>
        <v>69917</v>
      </c>
      <c r="N18" s="45">
        <f t="shared" si="1"/>
        <v>550</v>
      </c>
      <c r="O18" s="41">
        <f t="shared" si="1"/>
        <v>15197</v>
      </c>
      <c r="P18" s="42">
        <f t="shared" si="1"/>
        <v>-189280.44000000018</v>
      </c>
      <c r="Q18" s="42">
        <f t="shared" si="1"/>
        <v>0</v>
      </c>
      <c r="R18" s="41">
        <f t="shared" si="1"/>
        <v>3010</v>
      </c>
      <c r="S18" s="42">
        <f t="shared" si="1"/>
        <v>4.4300000000052364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169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91</v>
      </c>
      <c r="B20" s="19" t="s">
        <v>40</v>
      </c>
      <c r="C20" s="47">
        <f>C19+1</f>
        <v>170</v>
      </c>
      <c r="D20" s="20"/>
      <c r="E20" s="21">
        <v>7087</v>
      </c>
      <c r="F20" s="22"/>
      <c r="G20" s="22"/>
      <c r="H20" s="23"/>
      <c r="I20" s="23"/>
      <c r="J20" s="23"/>
      <c r="K20" s="23"/>
      <c r="L20" s="24"/>
      <c r="M20" s="23"/>
      <c r="N20" s="25"/>
      <c r="O20" s="26">
        <v>-5592</v>
      </c>
      <c r="P20" s="23"/>
      <c r="Q20" s="27"/>
      <c r="R20" s="26">
        <v>-1495</v>
      </c>
      <c r="S20" s="23"/>
      <c r="T20" s="27"/>
      <c r="U20" s="28"/>
      <c r="V20" s="27"/>
    </row>
    <row r="21" spans="1:22" x14ac:dyDescent="0.25">
      <c r="A21" s="18"/>
      <c r="B21" s="19"/>
      <c r="C21" s="47">
        <f t="shared" ref="C21:C30" si="2"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2"/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21</v>
      </c>
      <c r="B23" s="19" t="s">
        <v>22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174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176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177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178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180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00"/>
      <c r="B31" s="201"/>
      <c r="C31" s="58"/>
      <c r="D31" s="59">
        <f>SUM(D19:D30)</f>
        <v>0</v>
      </c>
      <c r="E31" s="59">
        <f t="shared" ref="E31:V31" si="3">SUM(E19:E30)</f>
        <v>7087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59">
        <f t="shared" si="3"/>
        <v>-5592</v>
      </c>
      <c r="P31" s="60">
        <f t="shared" si="3"/>
        <v>0</v>
      </c>
      <c r="Q31" s="60">
        <f t="shared" si="3"/>
        <v>0</v>
      </c>
      <c r="R31" s="59">
        <f t="shared" si="3"/>
        <v>-1495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02" t="s">
        <v>41</v>
      </c>
      <c r="B32" s="203"/>
      <c r="C32" s="63">
        <v>407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233</v>
      </c>
      <c r="B33" s="72" t="s">
        <v>234</v>
      </c>
      <c r="C33" s="73">
        <f>C32+1</f>
        <v>408</v>
      </c>
      <c r="D33" s="20">
        <v>200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235</v>
      </c>
      <c r="B34" s="72" t="s">
        <v>236</v>
      </c>
      <c r="C34" s="73">
        <f t="shared" ref="C34:C43" si="4">C33+1</f>
        <v>409</v>
      </c>
      <c r="D34" s="20">
        <v>800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237</v>
      </c>
      <c r="B35" s="72" t="s">
        <v>102</v>
      </c>
      <c r="C35" s="73">
        <f t="shared" si="4"/>
        <v>410</v>
      </c>
      <c r="D35" s="20">
        <v>400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103</v>
      </c>
      <c r="B36" s="72" t="s">
        <v>102</v>
      </c>
      <c r="C36" s="73">
        <f t="shared" si="4"/>
        <v>411</v>
      </c>
      <c r="D36" s="20">
        <v>200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412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413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414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415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416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417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418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74"/>
      <c r="B44" s="75"/>
      <c r="C44" s="73"/>
      <c r="D44" s="76">
        <f>SUM(D32:D43)</f>
        <v>1600</v>
      </c>
      <c r="E44" s="76">
        <f t="shared" ref="E44:V44" si="5">SUM(E32:E43)</f>
        <v>0</v>
      </c>
      <c r="F44" s="77">
        <f t="shared" si="5"/>
        <v>0</v>
      </c>
      <c r="G44" s="77">
        <f t="shared" si="5"/>
        <v>0</v>
      </c>
      <c r="H44" s="77">
        <f t="shared" si="5"/>
        <v>0</v>
      </c>
      <c r="I44" s="77">
        <f t="shared" si="5"/>
        <v>0</v>
      </c>
      <c r="J44" s="77">
        <f t="shared" si="5"/>
        <v>0</v>
      </c>
      <c r="K44" s="77">
        <f t="shared" si="5"/>
        <v>0</v>
      </c>
      <c r="L44" s="78">
        <f t="shared" si="5"/>
        <v>0</v>
      </c>
      <c r="M44" s="78">
        <f t="shared" si="5"/>
        <v>0</v>
      </c>
      <c r="N44" s="77">
        <f t="shared" si="5"/>
        <v>0</v>
      </c>
      <c r="O44" s="76">
        <f t="shared" si="5"/>
        <v>0</v>
      </c>
      <c r="P44" s="77">
        <f t="shared" si="5"/>
        <v>0</v>
      </c>
      <c r="Q44" s="77">
        <f t="shared" si="5"/>
        <v>0</v>
      </c>
      <c r="R44" s="76">
        <f t="shared" si="5"/>
        <v>0</v>
      </c>
      <c r="S44" s="77">
        <f t="shared" si="5"/>
        <v>0</v>
      </c>
      <c r="T44" s="77">
        <f t="shared" si="5"/>
        <v>0</v>
      </c>
      <c r="U44" s="77">
        <f t="shared" si="5"/>
        <v>0</v>
      </c>
      <c r="V44" s="77">
        <f t="shared" si="5"/>
        <v>0</v>
      </c>
    </row>
    <row r="45" spans="1:22" ht="15.75" thickBot="1" x14ac:dyDescent="0.3">
      <c r="A45" s="80" t="s">
        <v>48</v>
      </c>
      <c r="B45" s="81">
        <f>D45+E45+F45*5+G45*3.5+O45+R45</f>
        <v>50000.959999999999</v>
      </c>
      <c r="C45" s="82" t="s">
        <v>49</v>
      </c>
      <c r="D45" s="83">
        <f>D18+D31-D44</f>
        <v>692</v>
      </c>
      <c r="E45" s="83">
        <f t="shared" ref="E45:V45" si="6">E18+E31-E44</f>
        <v>37117</v>
      </c>
      <c r="F45" s="84">
        <f t="shared" si="6"/>
        <v>214.39200000000005</v>
      </c>
      <c r="G45" s="84">
        <f t="shared" si="6"/>
        <v>0</v>
      </c>
      <c r="H45" s="84">
        <f t="shared" si="6"/>
        <v>16031.549999999912</v>
      </c>
      <c r="I45" s="84">
        <f t="shared" si="6"/>
        <v>39230.614999999998</v>
      </c>
      <c r="J45" s="84">
        <f t="shared" si="6"/>
        <v>453.22999999999729</v>
      </c>
      <c r="K45" s="84">
        <f t="shared" si="6"/>
        <v>1</v>
      </c>
      <c r="L45" s="85">
        <f t="shared" si="6"/>
        <v>25934.500000000015</v>
      </c>
      <c r="M45" s="85">
        <f t="shared" si="6"/>
        <v>69917</v>
      </c>
      <c r="N45" s="84">
        <f t="shared" si="6"/>
        <v>550</v>
      </c>
      <c r="O45" s="83">
        <f t="shared" si="6"/>
        <v>9605</v>
      </c>
      <c r="P45" s="84">
        <f t="shared" si="6"/>
        <v>-189280.44000000018</v>
      </c>
      <c r="Q45" s="84">
        <f t="shared" si="6"/>
        <v>0</v>
      </c>
      <c r="R45" s="83">
        <f t="shared" si="6"/>
        <v>1515</v>
      </c>
      <c r="S45" s="84">
        <f t="shared" si="6"/>
        <v>4.4300000000052364</v>
      </c>
      <c r="T45" s="84">
        <f t="shared" si="6"/>
        <v>0</v>
      </c>
      <c r="U45" s="84">
        <f t="shared" si="6"/>
        <v>365000</v>
      </c>
      <c r="V45" s="84">
        <f t="shared" si="6"/>
        <v>18738.360000000022</v>
      </c>
    </row>
  </sheetData>
  <mergeCells count="12">
    <mergeCell ref="U2:V2"/>
    <mergeCell ref="A18:B18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075A-DF88-469C-B5EB-62336875B648}">
  <dimension ref="A1:V47"/>
  <sheetViews>
    <sheetView rightToLeft="1" tabSelected="1" workbookViewId="0">
      <selection activeCell="B15" sqref="B15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4</v>
      </c>
      <c r="C1" s="3">
        <v>2024</v>
      </c>
      <c r="D1" s="204" t="s">
        <v>0</v>
      </c>
      <c r="E1" s="205"/>
      <c r="F1" s="205"/>
      <c r="G1" s="205"/>
      <c r="H1" s="205"/>
      <c r="I1" s="205"/>
      <c r="J1" s="205"/>
      <c r="K1" s="205"/>
      <c r="L1" s="206"/>
      <c r="M1" s="88"/>
      <c r="N1" s="88"/>
      <c r="O1" s="207" t="s">
        <v>1</v>
      </c>
      <c r="P1" s="205"/>
      <c r="Q1" s="206"/>
      <c r="R1" s="207" t="s">
        <v>2</v>
      </c>
      <c r="S1" s="205"/>
      <c r="T1" s="206"/>
      <c r="U1" s="1" t="s">
        <v>3</v>
      </c>
      <c r="V1" s="3" t="s">
        <v>4</v>
      </c>
    </row>
    <row r="2" spans="1:22" x14ac:dyDescent="0.25">
      <c r="A2" s="198">
        <f>'[1]1'!A2:B2</f>
        <v>2025</v>
      </c>
      <c r="B2" s="199"/>
      <c r="C2" s="6"/>
      <c r="D2" s="199" t="s">
        <v>5</v>
      </c>
      <c r="E2" s="208"/>
      <c r="F2" s="208"/>
      <c r="G2" s="208"/>
      <c r="H2" s="208" t="s">
        <v>6</v>
      </c>
      <c r="I2" s="208"/>
      <c r="J2" s="208"/>
      <c r="K2" s="208"/>
      <c r="L2" s="197"/>
      <c r="M2" s="112"/>
      <c r="N2" s="112"/>
      <c r="O2" s="11" t="s">
        <v>5</v>
      </c>
      <c r="P2" s="208" t="s">
        <v>6</v>
      </c>
      <c r="Q2" s="197"/>
      <c r="R2" s="11" t="s">
        <v>5</v>
      </c>
      <c r="S2" s="208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356</v>
      </c>
      <c r="D4" s="13">
        <f>'[1]19'!D45</f>
        <v>692</v>
      </c>
      <c r="E4" s="13">
        <f>'[1]19'!E45</f>
        <v>37117</v>
      </c>
      <c r="F4" s="90">
        <f>'[1]19'!F45</f>
        <v>214.39200000000005</v>
      </c>
      <c r="G4" s="90">
        <f>'[1]19'!G45</f>
        <v>0</v>
      </c>
      <c r="H4" s="90">
        <f>'[1]19'!H45</f>
        <v>16031.549999999912</v>
      </c>
      <c r="I4" s="90">
        <f>'[1]19'!I45</f>
        <v>39230.614999999998</v>
      </c>
      <c r="J4" s="90">
        <f>'[1]19'!J45</f>
        <v>453.22999999999729</v>
      </c>
      <c r="K4" s="90">
        <f>'[1]19'!K45</f>
        <v>1</v>
      </c>
      <c r="L4" s="9">
        <f>'[1]19'!L45</f>
        <v>25934.500000000015</v>
      </c>
      <c r="M4" s="15">
        <f>'[1]19'!M45</f>
        <v>69917</v>
      </c>
      <c r="N4" s="90">
        <f>'[1]19'!N45</f>
        <v>550</v>
      </c>
      <c r="O4" s="13">
        <f>'[1]19'!O45</f>
        <v>9605</v>
      </c>
      <c r="P4" s="90">
        <f>'[1]19'!P45</f>
        <v>-189280.44000000018</v>
      </c>
      <c r="Q4" s="90">
        <f>'[1]19'!Q45</f>
        <v>0</v>
      </c>
      <c r="R4" s="13">
        <f>'[1]19'!R45</f>
        <v>1515</v>
      </c>
      <c r="S4" s="90">
        <f>'[1]19'!S45</f>
        <v>4.4300000000052364</v>
      </c>
      <c r="T4" s="90">
        <f>'[1]19'!T45</f>
        <v>0</v>
      </c>
      <c r="U4" s="90">
        <f>'[1]19'!U45</f>
        <v>365000</v>
      </c>
      <c r="V4" s="90">
        <f>'[1]19'!V45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357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8" si="0">C5+1</f>
        <v>358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28000</v>
      </c>
      <c r="U6" s="28"/>
      <c r="V6" s="27"/>
    </row>
    <row r="7" spans="1:22" x14ac:dyDescent="0.25">
      <c r="A7" s="18" t="s">
        <v>238</v>
      </c>
      <c r="B7" s="19" t="s">
        <v>239</v>
      </c>
      <c r="C7" s="6">
        <f t="shared" si="0"/>
        <v>359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>
        <v>100</v>
      </c>
      <c r="R7" s="26"/>
      <c r="S7" s="23"/>
      <c r="T7" s="27"/>
      <c r="U7" s="28"/>
      <c r="V7" s="27"/>
    </row>
    <row r="8" spans="1:22" x14ac:dyDescent="0.25">
      <c r="A8" s="18" t="s">
        <v>240</v>
      </c>
      <c r="B8" s="19" t="s">
        <v>241</v>
      </c>
      <c r="C8" s="6">
        <f t="shared" si="0"/>
        <v>360</v>
      </c>
      <c r="D8" s="20"/>
      <c r="E8" s="21">
        <v>2257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/>
      <c r="B9" s="19" t="s">
        <v>50</v>
      </c>
      <c r="C9" s="6">
        <f t="shared" si="0"/>
        <v>361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2990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362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1570</v>
      </c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363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/>
      <c r="B12" s="19"/>
      <c r="C12" s="6">
        <f t="shared" si="0"/>
        <v>364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365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>C13+1</f>
        <v>366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5"/>
      <c r="C16" s="6">
        <f t="shared" si="0"/>
        <v>368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369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 t="shared" si="0"/>
        <v>370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98"/>
      <c r="B19" s="199"/>
      <c r="C19" s="6"/>
      <c r="D19" s="40">
        <f t="shared" ref="D19:V19" si="1">SUM(D4:D18)</f>
        <v>692</v>
      </c>
      <c r="E19" s="41">
        <f t="shared" si="1"/>
        <v>39374</v>
      </c>
      <c r="F19" s="42">
        <f t="shared" si="1"/>
        <v>214.39200000000005</v>
      </c>
      <c r="G19" s="42">
        <f t="shared" si="1"/>
        <v>0</v>
      </c>
      <c r="H19" s="42">
        <f t="shared" si="1"/>
        <v>16031.549999999912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550</v>
      </c>
      <c r="O19" s="41">
        <f t="shared" si="1"/>
        <v>12595</v>
      </c>
      <c r="P19" s="42">
        <f t="shared" si="1"/>
        <v>-189280.44000000018</v>
      </c>
      <c r="Q19" s="42">
        <f t="shared" si="1"/>
        <v>113100</v>
      </c>
      <c r="R19" s="41">
        <f t="shared" si="1"/>
        <v>3085</v>
      </c>
      <c r="S19" s="42">
        <f t="shared" si="1"/>
        <v>4.4300000000052364</v>
      </c>
      <c r="T19" s="42">
        <f t="shared" si="1"/>
        <v>28000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170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/>
      <c r="B21" s="19"/>
      <c r="C21" s="47">
        <f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ref="C22:C32" si="2">C21+1</f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113000</v>
      </c>
      <c r="Q22" s="27">
        <v>-113000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28000</v>
      </c>
      <c r="T23" s="27">
        <v>-28000</v>
      </c>
      <c r="U23" s="28"/>
      <c r="V23" s="27"/>
    </row>
    <row r="24" spans="1:22" x14ac:dyDescent="0.25">
      <c r="A24" s="18" t="s">
        <v>38</v>
      </c>
      <c r="B24" s="19" t="s">
        <v>90</v>
      </c>
      <c r="C24" s="47">
        <f t="shared" si="2"/>
        <v>174</v>
      </c>
      <c r="D24" s="20"/>
      <c r="E24" s="21"/>
      <c r="F24" s="22"/>
      <c r="G24" s="22"/>
      <c r="H24" s="23">
        <v>100</v>
      </c>
      <c r="I24" s="23"/>
      <c r="J24" s="23"/>
      <c r="K24" s="23"/>
      <c r="L24" s="24"/>
      <c r="M24" s="23"/>
      <c r="N24" s="25"/>
      <c r="O24" s="26"/>
      <c r="P24" s="23"/>
      <c r="Q24" s="27">
        <v>-100</v>
      </c>
      <c r="R24" s="26"/>
      <c r="S24" s="23"/>
      <c r="T24" s="27"/>
      <c r="U24" s="28"/>
      <c r="V24" s="27"/>
    </row>
    <row r="25" spans="1:22" x14ac:dyDescent="0.25">
      <c r="A25" s="18" t="s">
        <v>25</v>
      </c>
      <c r="B25" s="19" t="s">
        <v>22</v>
      </c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>
        <v>28000</v>
      </c>
      <c r="Q25" s="27"/>
      <c r="R25" s="26"/>
      <c r="S25" s="23">
        <v>-28000</v>
      </c>
      <c r="T25" s="27"/>
      <c r="U25" s="28"/>
      <c r="V25" s="27"/>
    </row>
    <row r="26" spans="1:22" x14ac:dyDescent="0.25">
      <c r="A26" s="18" t="s">
        <v>91</v>
      </c>
      <c r="B26" s="19" t="s">
        <v>40</v>
      </c>
      <c r="C26" s="47">
        <f t="shared" si="2"/>
        <v>176</v>
      </c>
      <c r="D26" s="20"/>
      <c r="E26" s="21">
        <v>5145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-3405</v>
      </c>
      <c r="P26" s="23"/>
      <c r="Q26" s="27"/>
      <c r="R26" s="26">
        <v>-1740</v>
      </c>
      <c r="S26" s="23"/>
      <c r="T26" s="27"/>
      <c r="U26" s="28"/>
      <c r="V26" s="27"/>
    </row>
    <row r="27" spans="1:22" x14ac:dyDescent="0.25">
      <c r="A27" s="19" t="s">
        <v>90</v>
      </c>
      <c r="B27" s="19" t="s">
        <v>22</v>
      </c>
      <c r="C27" s="47">
        <f t="shared" si="2"/>
        <v>177</v>
      </c>
      <c r="D27" s="20"/>
      <c r="E27" s="21"/>
      <c r="F27" s="22"/>
      <c r="G27" s="22"/>
      <c r="H27" s="23">
        <v>-16000</v>
      </c>
      <c r="I27" s="23"/>
      <c r="J27" s="23"/>
      <c r="K27" s="23"/>
      <c r="L27" s="24"/>
      <c r="M27" s="23"/>
      <c r="N27" s="25"/>
      <c r="O27" s="26"/>
      <c r="P27" s="23">
        <v>16000</v>
      </c>
      <c r="Q27" s="27"/>
      <c r="R27" s="26"/>
      <c r="S27" s="23"/>
      <c r="T27" s="27"/>
      <c r="U27" s="28"/>
      <c r="V27" s="27"/>
    </row>
    <row r="28" spans="1:22" x14ac:dyDescent="0.25">
      <c r="A28" s="18" t="s">
        <v>40</v>
      </c>
      <c r="B28" s="19" t="s">
        <v>22</v>
      </c>
      <c r="C28" s="47">
        <f t="shared" si="2"/>
        <v>178</v>
      </c>
      <c r="D28" s="20"/>
      <c r="E28" s="21">
        <v>-33000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33000</v>
      </c>
      <c r="Q28" s="27"/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10</v>
      </c>
      <c r="C29" s="47">
        <f t="shared" si="2"/>
        <v>179</v>
      </c>
      <c r="D29" s="20">
        <v>10000</v>
      </c>
      <c r="E29" s="21">
        <v>-10000</v>
      </c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7"/>
      <c r="B32" s="108"/>
      <c r="C32" s="47">
        <f t="shared" si="2"/>
        <v>182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00"/>
      <c r="B33" s="201"/>
      <c r="C33" s="58"/>
      <c r="D33" s="59">
        <f>SUM(D20:D32)</f>
        <v>10000</v>
      </c>
      <c r="E33" s="59">
        <f t="shared" ref="E33:V33" si="3">SUM(E20:E32)</f>
        <v>-37855</v>
      </c>
      <c r="F33" s="60">
        <f t="shared" si="3"/>
        <v>0</v>
      </c>
      <c r="G33" s="60">
        <f t="shared" si="3"/>
        <v>0</v>
      </c>
      <c r="H33" s="60">
        <f t="shared" si="3"/>
        <v>-15900</v>
      </c>
      <c r="I33" s="60">
        <f t="shared" si="3"/>
        <v>0</v>
      </c>
      <c r="J33" s="60">
        <f t="shared" si="3"/>
        <v>0</v>
      </c>
      <c r="K33" s="60">
        <f t="shared" si="3"/>
        <v>0</v>
      </c>
      <c r="L33" s="61">
        <f t="shared" si="3"/>
        <v>0</v>
      </c>
      <c r="M33" s="62">
        <f>SUM(M21:M32)</f>
        <v>0</v>
      </c>
      <c r="N33" s="60">
        <f t="shared" si="3"/>
        <v>0</v>
      </c>
      <c r="O33" s="59">
        <f t="shared" si="3"/>
        <v>-3405</v>
      </c>
      <c r="P33" s="60">
        <f t="shared" si="3"/>
        <v>190000</v>
      </c>
      <c r="Q33" s="60">
        <f t="shared" si="3"/>
        <v>-113100</v>
      </c>
      <c r="R33" s="59">
        <f t="shared" si="3"/>
        <v>-1740</v>
      </c>
      <c r="S33" s="60">
        <f t="shared" si="3"/>
        <v>0</v>
      </c>
      <c r="T33" s="60">
        <f t="shared" si="3"/>
        <v>-28000</v>
      </c>
      <c r="U33" s="60">
        <f t="shared" si="3"/>
        <v>0</v>
      </c>
      <c r="V33" s="60">
        <f t="shared" si="3"/>
        <v>0</v>
      </c>
    </row>
    <row r="34" spans="1:22" x14ac:dyDescent="0.25">
      <c r="A34" s="202" t="s">
        <v>41</v>
      </c>
      <c r="B34" s="203"/>
      <c r="C34" s="63">
        <v>411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71"/>
      <c r="V34" s="70"/>
    </row>
    <row r="35" spans="1:22" x14ac:dyDescent="0.25">
      <c r="A35" s="29" t="s">
        <v>242</v>
      </c>
      <c r="B35" s="72" t="s">
        <v>243</v>
      </c>
      <c r="C35" s="73">
        <f>C34+1</f>
        <v>412</v>
      </c>
      <c r="D35" s="20">
        <v>750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244</v>
      </c>
      <c r="B36" s="72" t="s">
        <v>245</v>
      </c>
      <c r="C36" s="73">
        <f t="shared" ref="C36:C45" si="4">C35+1</f>
        <v>413</v>
      </c>
      <c r="D36" s="20"/>
      <c r="E36" s="21"/>
      <c r="F36" s="22">
        <v>200</v>
      </c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246</v>
      </c>
      <c r="B37" s="72" t="s">
        <v>45</v>
      </c>
      <c r="C37" s="73">
        <f t="shared" si="4"/>
        <v>414</v>
      </c>
      <c r="D37" s="20">
        <v>400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72" t="s">
        <v>122</v>
      </c>
      <c r="B38" s="72" t="s">
        <v>247</v>
      </c>
      <c r="C38" s="73">
        <f t="shared" si="4"/>
        <v>415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119</v>
      </c>
      <c r="B39" s="72" t="s">
        <v>247</v>
      </c>
      <c r="C39" s="73">
        <f t="shared" si="4"/>
        <v>416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121</v>
      </c>
      <c r="B40" s="72" t="s">
        <v>247</v>
      </c>
      <c r="C40" s="73">
        <f t="shared" si="4"/>
        <v>417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138</v>
      </c>
      <c r="B41" s="19" t="s">
        <v>248</v>
      </c>
      <c r="C41" s="73">
        <f t="shared" si="4"/>
        <v>418</v>
      </c>
      <c r="D41" s="20">
        <v>366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249</v>
      </c>
      <c r="B42" s="19" t="s">
        <v>250</v>
      </c>
      <c r="C42" s="73">
        <f t="shared" si="4"/>
        <v>419</v>
      </c>
      <c r="D42" s="20">
        <v>350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251</v>
      </c>
      <c r="B43" s="19" t="s">
        <v>252</v>
      </c>
      <c r="C43" s="73">
        <f t="shared" si="4"/>
        <v>420</v>
      </c>
      <c r="D43" s="20">
        <v>800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251</v>
      </c>
      <c r="B44" s="19" t="s">
        <v>253</v>
      </c>
      <c r="C44" s="73">
        <f t="shared" si="4"/>
        <v>421</v>
      </c>
      <c r="D44" s="20">
        <v>130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422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4"/>
      <c r="B46" s="75"/>
      <c r="C46" s="73"/>
      <c r="D46" s="76">
        <f>SUM(D34:D45)</f>
        <v>5496</v>
      </c>
      <c r="E46" s="76">
        <f t="shared" ref="E46:V46" si="5">SUM(E34:E45)</f>
        <v>0</v>
      </c>
      <c r="F46" s="77">
        <f t="shared" si="5"/>
        <v>200</v>
      </c>
      <c r="G46" s="77">
        <f t="shared" si="5"/>
        <v>0</v>
      </c>
      <c r="H46" s="77">
        <f t="shared" si="5"/>
        <v>0</v>
      </c>
      <c r="I46" s="77">
        <f t="shared" si="5"/>
        <v>0</v>
      </c>
      <c r="J46" s="77">
        <f t="shared" si="5"/>
        <v>0</v>
      </c>
      <c r="K46" s="77">
        <f t="shared" si="5"/>
        <v>0</v>
      </c>
      <c r="L46" s="78">
        <f>SUM(L34:L45)</f>
        <v>0</v>
      </c>
      <c r="M46" s="78">
        <f>SUM(M34:M45)</f>
        <v>0</v>
      </c>
      <c r="N46" s="77">
        <f>SUM(N34:N45)</f>
        <v>0</v>
      </c>
      <c r="O46" s="76">
        <f t="shared" si="5"/>
        <v>0</v>
      </c>
      <c r="P46" s="77">
        <f t="shared" si="5"/>
        <v>0</v>
      </c>
      <c r="Q46" s="77">
        <f t="shared" si="5"/>
        <v>0</v>
      </c>
      <c r="R46" s="76">
        <f t="shared" si="5"/>
        <v>0</v>
      </c>
      <c r="S46" s="77">
        <f t="shared" si="5"/>
        <v>0</v>
      </c>
      <c r="T46" s="77">
        <f t="shared" si="5"/>
        <v>0</v>
      </c>
      <c r="U46" s="77">
        <f t="shared" si="5"/>
        <v>0</v>
      </c>
      <c r="V46" s="77">
        <f t="shared" si="5"/>
        <v>0</v>
      </c>
    </row>
    <row r="47" spans="1:22" ht="15.75" thickBot="1" x14ac:dyDescent="0.3">
      <c r="A47" s="80" t="s">
        <v>48</v>
      </c>
      <c r="B47" s="184">
        <f>D47+E47+F47*5+G47*3.5+O47+R47</f>
        <v>17321.96</v>
      </c>
      <c r="C47" s="82" t="s">
        <v>49</v>
      </c>
      <c r="D47" s="83">
        <f>D19+D33-D46</f>
        <v>5196</v>
      </c>
      <c r="E47" s="83">
        <f t="shared" ref="E47:V47" si="6">E19+E33-E46</f>
        <v>1519</v>
      </c>
      <c r="F47" s="84">
        <f t="shared" si="6"/>
        <v>14.392000000000053</v>
      </c>
      <c r="G47" s="84">
        <f t="shared" si="6"/>
        <v>0</v>
      </c>
      <c r="H47" s="84">
        <f t="shared" si="6"/>
        <v>131.54999999991196</v>
      </c>
      <c r="I47" s="84">
        <f t="shared" si="6"/>
        <v>39230.614999999998</v>
      </c>
      <c r="J47" s="84">
        <f t="shared" si="6"/>
        <v>453.22999999999729</v>
      </c>
      <c r="K47" s="84">
        <f t="shared" si="6"/>
        <v>1</v>
      </c>
      <c r="L47" s="85">
        <f>L19+L33-L46</f>
        <v>25934.500000000015</v>
      </c>
      <c r="M47" s="85">
        <f>M19+M33-M46</f>
        <v>69917</v>
      </c>
      <c r="N47" s="84">
        <f>N19+N33-N46</f>
        <v>550</v>
      </c>
      <c r="O47" s="83">
        <f t="shared" si="6"/>
        <v>9190</v>
      </c>
      <c r="P47" s="84">
        <f t="shared" si="6"/>
        <v>719.55999999982305</v>
      </c>
      <c r="Q47" s="84">
        <f t="shared" si="6"/>
        <v>0</v>
      </c>
      <c r="R47" s="83">
        <f t="shared" si="6"/>
        <v>1345</v>
      </c>
      <c r="S47" s="84">
        <f t="shared" si="6"/>
        <v>4.4300000000052364</v>
      </c>
      <c r="T47" s="84">
        <f t="shared" si="6"/>
        <v>0</v>
      </c>
      <c r="U47" s="84">
        <f t="shared" si="6"/>
        <v>365000</v>
      </c>
      <c r="V47" s="84">
        <f t="shared" si="6"/>
        <v>18738.360000000022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18</vt:lpstr>
      <vt:lpstr>19</vt:lpstr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2026-04-21T06:07:57Z</dcterms:modified>
</cp:coreProperties>
</file>