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82CF84-1D66-4CE0-BFA8-8BD161005C48}" xr6:coauthVersionLast="47" xr6:coauthVersionMax="47" xr10:uidLastSave="{00000000-0000-0000-0000-000000000000}"/>
  <bookViews>
    <workbookView xWindow="-120" yWindow="-120" windowWidth="29040" windowHeight="15720" activeTab="25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  <sheet name="25" sheetId="22" r:id="rId21"/>
    <sheet name="26" sheetId="21" r:id="rId22"/>
    <sheet name="27" sheetId="23" r:id="rId23"/>
    <sheet name="28" sheetId="24" r:id="rId24"/>
    <sheet name="29" sheetId="25" r:id="rId25"/>
    <sheet name="30" sheetId="26" r:id="rId26"/>
  </sheets>
  <externalReferences>
    <externalReference r:id="rId2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26" l="1"/>
  <c r="V55" i="26"/>
  <c r="U55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40" i="26"/>
  <c r="C41" i="26" s="1"/>
  <c r="C42" i="26" s="1"/>
  <c r="C43" i="26" s="1"/>
  <c r="C44" i="26" s="1"/>
  <c r="C45" i="26" s="1"/>
  <c r="C46" i="26" s="1"/>
  <c r="C47" i="26" s="1"/>
  <c r="C48" i="26" s="1"/>
  <c r="C49" i="26" s="1"/>
  <c r="C50" i="26" s="1"/>
  <c r="C51" i="26" s="1"/>
  <c r="C52" i="26" s="1"/>
  <c r="C53" i="26" s="1"/>
  <c r="C54" i="26" s="1"/>
  <c r="V38" i="26"/>
  <c r="U38" i="26"/>
  <c r="T38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24" i="26"/>
  <c r="C25" i="26" s="1"/>
  <c r="C26" i="26" s="1"/>
  <c r="C27" i="26" s="1"/>
  <c r="C28" i="26" s="1"/>
  <c r="C29" i="26" s="1"/>
  <c r="C30" i="26" s="1"/>
  <c r="C32" i="26" s="1"/>
  <c r="C33" i="26" s="1"/>
  <c r="C34" i="26" s="1"/>
  <c r="C35" i="26" s="1"/>
  <c r="C36" i="26" s="1"/>
  <c r="C37" i="26" s="1"/>
  <c r="P22" i="26"/>
  <c r="P56" i="26" s="1"/>
  <c r="O22" i="26"/>
  <c r="O56" i="26" s="1"/>
  <c r="N22" i="26"/>
  <c r="N56" i="26" s="1"/>
  <c r="M22" i="26"/>
  <c r="M56" i="26" s="1"/>
  <c r="J22" i="26"/>
  <c r="J56" i="26" s="1"/>
  <c r="I22" i="26"/>
  <c r="I56" i="26" s="1"/>
  <c r="H22" i="26"/>
  <c r="H56" i="26" s="1"/>
  <c r="G22" i="26"/>
  <c r="C5" i="26"/>
  <c r="C6" i="26" s="1"/>
  <c r="C7" i="26" s="1"/>
  <c r="C8" i="26" s="1"/>
  <c r="C9" i="26" s="1"/>
  <c r="C10" i="26" s="1"/>
  <c r="C11" i="26" s="1"/>
  <c r="C12" i="26" s="1"/>
  <c r="C13" i="26" s="1"/>
  <c r="C14" i="26" s="1"/>
  <c r="C15" i="26" s="1"/>
  <c r="C16" i="26" s="1"/>
  <c r="C17" i="26" s="1"/>
  <c r="C18" i="26" s="1"/>
  <c r="C19" i="26" s="1"/>
  <c r="C20" i="26" s="1"/>
  <c r="C21" i="26" s="1"/>
  <c r="V4" i="26"/>
  <c r="V22" i="26" s="1"/>
  <c r="V56" i="26" s="1"/>
  <c r="U4" i="26"/>
  <c r="U22" i="26" s="1"/>
  <c r="U56" i="26" s="1"/>
  <c r="T4" i="26"/>
  <c r="T22" i="26" s="1"/>
  <c r="T56" i="26" s="1"/>
  <c r="S4" i="26"/>
  <c r="S22" i="26" s="1"/>
  <c r="S56" i="26" s="1"/>
  <c r="R4" i="26"/>
  <c r="R22" i="26" s="1"/>
  <c r="R56" i="26" s="1"/>
  <c r="Q4" i="26"/>
  <c r="Q22" i="26" s="1"/>
  <c r="Q56" i="26" s="1"/>
  <c r="P4" i="26"/>
  <c r="O4" i="26"/>
  <c r="N4" i="26"/>
  <c r="M4" i="26"/>
  <c r="L4" i="26"/>
  <c r="L22" i="26" s="1"/>
  <c r="L56" i="26" s="1"/>
  <c r="K4" i="26"/>
  <c r="K22" i="26" s="1"/>
  <c r="K56" i="26" s="1"/>
  <c r="J4" i="26"/>
  <c r="I4" i="26"/>
  <c r="H4" i="26"/>
  <c r="G4" i="26"/>
  <c r="F4" i="26"/>
  <c r="F22" i="26" s="1"/>
  <c r="F56" i="26" s="1"/>
  <c r="E4" i="26"/>
  <c r="E22" i="26" s="1"/>
  <c r="E56" i="26" s="1"/>
  <c r="D4" i="26"/>
  <c r="D22" i="26" s="1"/>
  <c r="D56" i="26" s="1"/>
  <c r="B56" i="26" s="1"/>
  <c r="A2" i="26"/>
  <c r="B1" i="26"/>
  <c r="V48" i="25"/>
  <c r="U48" i="25"/>
  <c r="T48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33" i="25"/>
  <c r="C34" i="25" s="1"/>
  <c r="C35" i="25" s="1"/>
  <c r="C36" i="25" s="1"/>
  <c r="C37" i="25" s="1"/>
  <c r="C38" i="25" s="1"/>
  <c r="C39" i="25" s="1"/>
  <c r="C40" i="25" s="1"/>
  <c r="C41" i="25" s="1"/>
  <c r="C42" i="25" s="1"/>
  <c r="C43" i="25" s="1"/>
  <c r="C44" i="25" s="1"/>
  <c r="C45" i="25" s="1"/>
  <c r="C46" i="25" s="1"/>
  <c r="C47" i="25" s="1"/>
  <c r="V31" i="25"/>
  <c r="U31" i="25"/>
  <c r="T31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21" i="25"/>
  <c r="C22" i="25" s="1"/>
  <c r="C23" i="25" s="1"/>
  <c r="C24" i="25" s="1"/>
  <c r="C25" i="25" s="1"/>
  <c r="C26" i="25" s="1"/>
  <c r="C27" i="25" s="1"/>
  <c r="C28" i="25" s="1"/>
  <c r="C29" i="25" s="1"/>
  <c r="C30" i="25" s="1"/>
  <c r="M19" i="25"/>
  <c r="M49" i="25" s="1"/>
  <c r="L19" i="25"/>
  <c r="L49" i="25" s="1"/>
  <c r="K19" i="25"/>
  <c r="K49" i="25" s="1"/>
  <c r="J19" i="25"/>
  <c r="J49" i="25" s="1"/>
  <c r="C6" i="25"/>
  <c r="C9" i="25" s="1"/>
  <c r="C10" i="25" s="1"/>
  <c r="C11" i="25" s="1"/>
  <c r="C12" i="25" s="1"/>
  <c r="C13" i="25" s="1"/>
  <c r="C14" i="25" s="1"/>
  <c r="C15" i="25" s="1"/>
  <c r="C17" i="25" s="1"/>
  <c r="C18" i="25" s="1"/>
  <c r="C5" i="25"/>
  <c r="V4" i="25"/>
  <c r="V19" i="25" s="1"/>
  <c r="V49" i="25" s="1"/>
  <c r="U4" i="25"/>
  <c r="U19" i="25" s="1"/>
  <c r="U49" i="25" s="1"/>
  <c r="T4" i="25"/>
  <c r="T19" i="25" s="1"/>
  <c r="T49" i="25" s="1"/>
  <c r="S4" i="25"/>
  <c r="S19" i="25" s="1"/>
  <c r="S49" i="25" s="1"/>
  <c r="R4" i="25"/>
  <c r="R19" i="25" s="1"/>
  <c r="R49" i="25" s="1"/>
  <c r="Q4" i="25"/>
  <c r="Q19" i="25" s="1"/>
  <c r="Q49" i="25" s="1"/>
  <c r="P4" i="25"/>
  <c r="P19" i="25" s="1"/>
  <c r="P49" i="25" s="1"/>
  <c r="O4" i="25"/>
  <c r="O19" i="25" s="1"/>
  <c r="O49" i="25" s="1"/>
  <c r="N4" i="25"/>
  <c r="N19" i="25" s="1"/>
  <c r="N49" i="25" s="1"/>
  <c r="M4" i="25"/>
  <c r="L4" i="25"/>
  <c r="K4" i="25"/>
  <c r="J4" i="25"/>
  <c r="I4" i="25"/>
  <c r="I19" i="25" s="1"/>
  <c r="I49" i="25" s="1"/>
  <c r="H4" i="25"/>
  <c r="H19" i="25" s="1"/>
  <c r="H49" i="25" s="1"/>
  <c r="G4" i="25"/>
  <c r="G19" i="25" s="1"/>
  <c r="G49" i="25" s="1"/>
  <c r="F4" i="25"/>
  <c r="F19" i="25" s="1"/>
  <c r="F49" i="25" s="1"/>
  <c r="E4" i="25"/>
  <c r="E19" i="25" s="1"/>
  <c r="E49" i="25" s="1"/>
  <c r="D4" i="25"/>
  <c r="D19" i="25" s="1"/>
  <c r="D49" i="25" s="1"/>
  <c r="B49" i="25" s="1"/>
  <c r="A2" i="25"/>
  <c r="B1" i="25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I51" i="24"/>
  <c r="H51" i="24"/>
  <c r="G51" i="24"/>
  <c r="F51" i="24"/>
  <c r="E51" i="24"/>
  <c r="D51" i="24"/>
  <c r="C34" i="24"/>
  <c r="C35" i="24" s="1"/>
  <c r="C36" i="24" s="1"/>
  <c r="C37" i="24" s="1"/>
  <c r="C38" i="24" s="1"/>
  <c r="C39" i="24" s="1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C50" i="24" s="1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22" i="24"/>
  <c r="C23" i="24" s="1"/>
  <c r="C24" i="24" s="1"/>
  <c r="C25" i="24" s="1"/>
  <c r="C26" i="24" s="1"/>
  <c r="C27" i="24" s="1"/>
  <c r="C28" i="24" s="1"/>
  <c r="C29" i="24" s="1"/>
  <c r="C30" i="24" s="1"/>
  <c r="C31" i="24" s="1"/>
  <c r="V20" i="24"/>
  <c r="V52" i="24" s="1"/>
  <c r="L20" i="24"/>
  <c r="L52" i="24" s="1"/>
  <c r="F20" i="24"/>
  <c r="F52" i="24" s="1"/>
  <c r="C5" i="24"/>
  <c r="C6" i="24" s="1"/>
  <c r="C7" i="24" s="1"/>
  <c r="C8" i="24" s="1"/>
  <c r="C9" i="24" s="1"/>
  <c r="C10" i="24" s="1"/>
  <c r="C12" i="24" s="1"/>
  <c r="C13" i="24" s="1"/>
  <c r="C14" i="24" s="1"/>
  <c r="C15" i="24" s="1"/>
  <c r="C16" i="24" s="1"/>
  <c r="C17" i="24" s="1"/>
  <c r="C18" i="24" s="1"/>
  <c r="C19" i="24" s="1"/>
  <c r="V4" i="24"/>
  <c r="U4" i="24"/>
  <c r="U20" i="24" s="1"/>
  <c r="U52" i="24" s="1"/>
  <c r="T4" i="24"/>
  <c r="T20" i="24" s="1"/>
  <c r="T52" i="24" s="1"/>
  <c r="S4" i="24"/>
  <c r="S20" i="24" s="1"/>
  <c r="S52" i="24" s="1"/>
  <c r="R4" i="24"/>
  <c r="R20" i="24" s="1"/>
  <c r="R52" i="24" s="1"/>
  <c r="Q4" i="24"/>
  <c r="Q20" i="24" s="1"/>
  <c r="Q52" i="24" s="1"/>
  <c r="P4" i="24"/>
  <c r="P20" i="24" s="1"/>
  <c r="P52" i="24" s="1"/>
  <c r="O4" i="24"/>
  <c r="O20" i="24" s="1"/>
  <c r="O52" i="24" s="1"/>
  <c r="N4" i="24"/>
  <c r="N20" i="24" s="1"/>
  <c r="N52" i="24" s="1"/>
  <c r="M4" i="24"/>
  <c r="M20" i="24" s="1"/>
  <c r="M52" i="24" s="1"/>
  <c r="L4" i="24"/>
  <c r="K4" i="24"/>
  <c r="K20" i="24" s="1"/>
  <c r="K52" i="24" s="1"/>
  <c r="J4" i="24"/>
  <c r="J20" i="24" s="1"/>
  <c r="J52" i="24" s="1"/>
  <c r="I4" i="24"/>
  <c r="I20" i="24" s="1"/>
  <c r="I52" i="24" s="1"/>
  <c r="H4" i="24"/>
  <c r="H20" i="24" s="1"/>
  <c r="H52" i="24" s="1"/>
  <c r="G4" i="24"/>
  <c r="G20" i="24" s="1"/>
  <c r="G52" i="24" s="1"/>
  <c r="F4" i="24"/>
  <c r="E4" i="24"/>
  <c r="E20" i="24" s="1"/>
  <c r="E52" i="24" s="1"/>
  <c r="D4" i="24"/>
  <c r="D20" i="24" s="1"/>
  <c r="D52" i="24" s="1"/>
  <c r="B52" i="24" s="1"/>
  <c r="A2" i="24"/>
  <c r="B1" i="24"/>
  <c r="K52" i="23" l="1"/>
  <c r="V51" i="23"/>
  <c r="U51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36" i="23"/>
  <c r="C37" i="23" s="1"/>
  <c r="C38" i="23" s="1"/>
  <c r="C39" i="23" s="1"/>
  <c r="C40" i="23" s="1"/>
  <c r="C41" i="23" s="1"/>
  <c r="C42" i="23" s="1"/>
  <c r="C43" i="23" s="1"/>
  <c r="C44" i="23" s="1"/>
  <c r="C45" i="23" s="1"/>
  <c r="C46" i="23" s="1"/>
  <c r="C47" i="23" s="1"/>
  <c r="C48" i="23" s="1"/>
  <c r="C49" i="23" s="1"/>
  <c r="C50" i="23" s="1"/>
  <c r="V34" i="23"/>
  <c r="U34" i="23"/>
  <c r="T34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23" i="23"/>
  <c r="C24" i="23" s="1"/>
  <c r="C25" i="23" s="1"/>
  <c r="C26" i="23" s="1"/>
  <c r="C27" i="23" s="1"/>
  <c r="C28" i="23" s="1"/>
  <c r="C29" i="23" s="1"/>
  <c r="C30" i="23" s="1"/>
  <c r="C31" i="23" s="1"/>
  <c r="C32" i="23" s="1"/>
  <c r="C33" i="23" s="1"/>
  <c r="P21" i="23"/>
  <c r="P52" i="23" s="1"/>
  <c r="K21" i="23"/>
  <c r="F21" i="23"/>
  <c r="F52" i="23" s="1"/>
  <c r="C6" i="23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5" i="23"/>
  <c r="V4" i="23"/>
  <c r="V21" i="23" s="1"/>
  <c r="V52" i="23" s="1"/>
  <c r="U4" i="23"/>
  <c r="U21" i="23" s="1"/>
  <c r="U52" i="23" s="1"/>
  <c r="T4" i="23"/>
  <c r="T21" i="23" s="1"/>
  <c r="T52" i="23" s="1"/>
  <c r="S4" i="23"/>
  <c r="S21" i="23" s="1"/>
  <c r="S52" i="23" s="1"/>
  <c r="R4" i="23"/>
  <c r="R21" i="23" s="1"/>
  <c r="R52" i="23" s="1"/>
  <c r="Q4" i="23"/>
  <c r="Q21" i="23" s="1"/>
  <c r="Q52" i="23" s="1"/>
  <c r="P4" i="23"/>
  <c r="O4" i="23"/>
  <c r="O21" i="23" s="1"/>
  <c r="O52" i="23" s="1"/>
  <c r="N4" i="23"/>
  <c r="N21" i="23" s="1"/>
  <c r="N52" i="23" s="1"/>
  <c r="M4" i="23"/>
  <c r="M21" i="23" s="1"/>
  <c r="M52" i="23" s="1"/>
  <c r="L4" i="23"/>
  <c r="L21" i="23" s="1"/>
  <c r="L52" i="23" s="1"/>
  <c r="K4" i="23"/>
  <c r="J4" i="23"/>
  <c r="J21" i="23" s="1"/>
  <c r="J52" i="23" s="1"/>
  <c r="I4" i="23"/>
  <c r="I21" i="23" s="1"/>
  <c r="I52" i="23" s="1"/>
  <c r="H4" i="23"/>
  <c r="H21" i="23" s="1"/>
  <c r="H52" i="23" s="1"/>
  <c r="G4" i="23"/>
  <c r="G21" i="23" s="1"/>
  <c r="G52" i="23" s="1"/>
  <c r="F4" i="23"/>
  <c r="E4" i="23"/>
  <c r="E21" i="23" s="1"/>
  <c r="E52" i="23" s="1"/>
  <c r="D4" i="23"/>
  <c r="D21" i="23" s="1"/>
  <c r="D52" i="23" s="1"/>
  <c r="A2" i="23"/>
  <c r="B1" i="23"/>
  <c r="V54" i="22"/>
  <c r="U54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C53" i="22" s="1"/>
  <c r="C39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27" i="22"/>
  <c r="C28" i="22" s="1"/>
  <c r="C29" i="22" s="1"/>
  <c r="C30" i="22" s="1"/>
  <c r="C31" i="22" s="1"/>
  <c r="C32" i="22" s="1"/>
  <c r="C33" i="22" s="1"/>
  <c r="C34" i="22" s="1"/>
  <c r="C35" i="22" s="1"/>
  <c r="C36" i="22" s="1"/>
  <c r="C6" i="22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5" i="22"/>
  <c r="V4" i="22"/>
  <c r="V25" i="22" s="1"/>
  <c r="V55" i="22" s="1"/>
  <c r="U4" i="22"/>
  <c r="U25" i="22" s="1"/>
  <c r="U55" i="22" s="1"/>
  <c r="T4" i="22"/>
  <c r="T25" i="22" s="1"/>
  <c r="T55" i="22" s="1"/>
  <c r="S4" i="22"/>
  <c r="S25" i="22" s="1"/>
  <c r="S55" i="22" s="1"/>
  <c r="R4" i="22"/>
  <c r="R25" i="22" s="1"/>
  <c r="R55" i="22" s="1"/>
  <c r="Q4" i="22"/>
  <c r="Q25" i="22" s="1"/>
  <c r="Q55" i="22" s="1"/>
  <c r="P4" i="22"/>
  <c r="P25" i="22" s="1"/>
  <c r="P55" i="22" s="1"/>
  <c r="O4" i="22"/>
  <c r="O25" i="22" s="1"/>
  <c r="O55" i="22" s="1"/>
  <c r="N4" i="22"/>
  <c r="N25" i="22" s="1"/>
  <c r="N55" i="22" s="1"/>
  <c r="M4" i="22"/>
  <c r="M25" i="22" s="1"/>
  <c r="M55" i="22" s="1"/>
  <c r="L4" i="22"/>
  <c r="L25" i="22" s="1"/>
  <c r="L55" i="22" s="1"/>
  <c r="K4" i="22"/>
  <c r="K25" i="22" s="1"/>
  <c r="K55" i="22" s="1"/>
  <c r="J4" i="22"/>
  <c r="J25" i="22" s="1"/>
  <c r="J55" i="22" s="1"/>
  <c r="I4" i="22"/>
  <c r="I25" i="22" s="1"/>
  <c r="I55" i="22" s="1"/>
  <c r="H4" i="22"/>
  <c r="H25" i="22" s="1"/>
  <c r="H55" i="22" s="1"/>
  <c r="G4" i="22"/>
  <c r="G25" i="22" s="1"/>
  <c r="G55" i="22" s="1"/>
  <c r="F4" i="22"/>
  <c r="F25" i="22" s="1"/>
  <c r="F55" i="22" s="1"/>
  <c r="E4" i="22"/>
  <c r="E25" i="22" s="1"/>
  <c r="E55" i="22" s="1"/>
  <c r="D4" i="22"/>
  <c r="D25" i="22" s="1"/>
  <c r="D55" i="22" s="1"/>
  <c r="A2" i="22"/>
  <c r="B1" i="22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31" i="2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18" i="2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V4" i="21"/>
  <c r="V16" i="21" s="1"/>
  <c r="V43" i="21" s="1"/>
  <c r="U4" i="21"/>
  <c r="U16" i="21" s="1"/>
  <c r="U43" i="21" s="1"/>
  <c r="T4" i="21"/>
  <c r="T16" i="21" s="1"/>
  <c r="T43" i="21" s="1"/>
  <c r="S4" i="21"/>
  <c r="S16" i="21" s="1"/>
  <c r="S43" i="21" s="1"/>
  <c r="R4" i="21"/>
  <c r="R16" i="21" s="1"/>
  <c r="R43" i="21" s="1"/>
  <c r="Q4" i="21"/>
  <c r="Q16" i="21" s="1"/>
  <c r="Q43" i="21" s="1"/>
  <c r="P4" i="21"/>
  <c r="P16" i="21" s="1"/>
  <c r="P43" i="21" s="1"/>
  <c r="O4" i="21"/>
  <c r="O16" i="21" s="1"/>
  <c r="O43" i="21" s="1"/>
  <c r="N4" i="21"/>
  <c r="N16" i="21" s="1"/>
  <c r="N43" i="21" s="1"/>
  <c r="M4" i="21"/>
  <c r="M16" i="21" s="1"/>
  <c r="M43" i="21" s="1"/>
  <c r="L4" i="21"/>
  <c r="L16" i="21" s="1"/>
  <c r="L43" i="21" s="1"/>
  <c r="K4" i="21"/>
  <c r="K16" i="21" s="1"/>
  <c r="K43" i="21" s="1"/>
  <c r="J4" i="21"/>
  <c r="J16" i="21" s="1"/>
  <c r="J43" i="21" s="1"/>
  <c r="I4" i="21"/>
  <c r="I16" i="21" s="1"/>
  <c r="I43" i="21" s="1"/>
  <c r="H4" i="21"/>
  <c r="H16" i="21" s="1"/>
  <c r="H43" i="21" s="1"/>
  <c r="G4" i="21"/>
  <c r="G16" i="21" s="1"/>
  <c r="G43" i="21" s="1"/>
  <c r="F4" i="21"/>
  <c r="F16" i="21" s="1"/>
  <c r="F43" i="21" s="1"/>
  <c r="E4" i="21"/>
  <c r="E16" i="21" s="1"/>
  <c r="E43" i="21" s="1"/>
  <c r="D4" i="21"/>
  <c r="D16" i="21" s="1"/>
  <c r="D43" i="21" s="1"/>
  <c r="A2" i="21"/>
  <c r="B1" i="21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U25" i="20" s="1"/>
  <c r="U53" i="20" s="1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P25" i="20" s="1"/>
  <c r="P53" i="20" s="1"/>
  <c r="O4" i="20"/>
  <c r="O25" i="20" s="1"/>
  <c r="O53" i="20" s="1"/>
  <c r="N4" i="20"/>
  <c r="N25" i="20" s="1"/>
  <c r="N53" i="20" s="1"/>
  <c r="M4" i="20"/>
  <c r="M25" i="20" s="1"/>
  <c r="M53" i="20" s="1"/>
  <c r="L4" i="20"/>
  <c r="L25" i="20" s="1"/>
  <c r="L53" i="20" s="1"/>
  <c r="K4" i="20"/>
  <c r="K25" i="20" s="1"/>
  <c r="K53" i="20" s="1"/>
  <c r="J4" i="20"/>
  <c r="J25" i="20" s="1"/>
  <c r="J53" i="20" s="1"/>
  <c r="I4" i="20"/>
  <c r="I25" i="20" s="1"/>
  <c r="I53" i="20" s="1"/>
  <c r="H4" i="20"/>
  <c r="H25" i="20" s="1"/>
  <c r="H53" i="20" s="1"/>
  <c r="G4" i="20"/>
  <c r="G25" i="20" s="1"/>
  <c r="G53" i="20" s="1"/>
  <c r="F4" i="20"/>
  <c r="F25" i="20" s="1"/>
  <c r="F53" i="20" s="1"/>
  <c r="E4" i="20"/>
  <c r="E25" i="20" s="1"/>
  <c r="E53" i="20" s="1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M20" i="19" s="1"/>
  <c r="M52" i="19" s="1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V16" i="18" s="1"/>
  <c r="V53" i="18" s="1"/>
  <c r="U4" i="18"/>
  <c r="U16" i="18" s="1"/>
  <c r="U53" i="18" s="1"/>
  <c r="T4" i="18"/>
  <c r="T16" i="18" s="1"/>
  <c r="T53" i="18" s="1"/>
  <c r="S4" i="18"/>
  <c r="S16" i="18" s="1"/>
  <c r="S53" i="18" s="1"/>
  <c r="R4" i="18"/>
  <c r="R16" i="18" s="1"/>
  <c r="R53" i="18" s="1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23" l="1"/>
  <c r="B43" i="21"/>
  <c r="B55" i="22"/>
  <c r="B53" i="20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<sst xmlns="http://schemas.openxmlformats.org/spreadsheetml/2006/main" count="1787" uniqueCount="341">
  <si>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</si>
  <si>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</si>
  <si>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</si>
  <si>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</si>
  <si>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</si>
  <si>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</si>
  <si>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</si>
  <si>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</si>
  <si>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</si>
  <si>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</si>
  <si>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</si>
  <si>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</si>
  <si>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</si>
  <si>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</si>
  <si>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</si>
  <si>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</si>
  <si>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</si>
  <si>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</si>
  <si>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</si>
  <si>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</si>
  <si>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</si>
  <si>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</si>
  <si>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</si>
  <si>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</si>
  <si>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</si>
  <si>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</si>
  <si>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</si>
  <si>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</si>
  <si>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</si>
  <si>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</si>
  <si>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</si>
  <si>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</si>
  <si>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</si>
  <si>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</si>
  <si>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</si>
  <si>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</si>
  <si>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</si>
  <si>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</si>
  <si>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</si>
  <si>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</si>
  <si>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</si>
  <si>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</si>
  <si>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</si>
  <si>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</si>
  <si>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</si>
  <si>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</si>
  <si>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</si>
  <si>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</si>
  <si>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</si>
  <si>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</si>
  <si>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</si>
  <si>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</si>
  <si>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</si>
  <si>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</si>
  <si>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</si>
  <si>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</si>
  <si>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</si>
  <si>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</si>
  <si>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</si>
  <si>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</si>
  <si>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</si>
  <si>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</si>
  <si>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</si>
  <si>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</si>
  <si>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</si>
  <si>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</si>
  <si>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</si>
  <si>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</si>
  <si>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</si>
  <si>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</si>
  <si>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</si>
  <si>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</si>
  <si>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</si>
  <si>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</si>
  <si>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</si>
  <si>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</si>
  <si>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</si>
  <si>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</si>
  <si>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</si>
  <si>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</si>
  <si>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</si>
  <si>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</si>
  <si>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</si>
  <si>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</si>
  <si>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</si>
  <si>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</si>
  <si>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</si>
  <si>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</si>
  <si>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</si>
  <si>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</si>
  <si>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</si>
  <si>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</si>
  <si>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</si>
  <si>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</si>
  <si>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</si>
  <si>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</si>
  <si>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</si>
  <si>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</si>
  <si>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</si>
  <si>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</si>
  <si>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</si>
  <si>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</si>
  <si>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</si>
  <si>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</si>
  <si>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</si>
  <si>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</si>
  <si>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</si>
  <si>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</si>
  <si>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</si>
  <si>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</si>
  <si>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</si>
  <si>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</si>
  <si>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</si>
  <si>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</si>
  <si>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</si>
  <si>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</si>
  <si>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</si>
  <si>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</si>
  <si>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</si>
  <si>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</si>
  <si>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</si>
  <si>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</si>
  <si>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</si>
  <si>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</si>
  <si>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</si>
  <si>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</si>
  <si>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</si>
  <si>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</si>
  <si>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</si>
  <si>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</si>
  <si>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</si>
  <si>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</si>
  <si>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</si>
  <si>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</si>
  <si>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</si>
  <si>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</si>
  <si>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</si>
  <si>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</si>
  <si>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</si>
  <si>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</si>
  <si>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</si>
  <si>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</si>
  <si>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</si>
  <si>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</si>
  <si>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</si>
  <si>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</si>
  <si>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</si>
  <si>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</si>
  <si>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</si>
  <si>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</si>
  <si>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</si>
  <si>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</si>
  <si>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</si>
  <si>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</si>
  <si>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</si>
  <si>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</si>
  <si>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</si>
  <si>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</si>
  <si>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</si>
  <si>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</si>
  <si>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</si>
  <si>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</si>
  <si>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</si>
  <si>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</si>
  <si>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</si>
  <si>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</si>
  <si>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</si>
  <si>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</si>
  <si>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</si>
  <si>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</si>
  <si>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</si>
  <si>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</si>
  <si>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</si>
  <si>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</si>
  <si>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</si>
  <si>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</si>
  <si>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</si>
  <si>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</si>
  <si>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</si>
  <si>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</si>
  <si>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</si>
  <si>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</si>
  <si>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</si>
  <si>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</si>
  <si>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</si>
  <si>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</si>
  <si>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</si>
  <si>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</si>
  <si>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</si>
  <si>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</si>
  <si>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</si>
  <si>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</si>
  <si>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</si>
  <si>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</si>
  <si>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</si>
  <si>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</si>
  <si>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</si>
  <si>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</si>
  <si>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</si>
  <si>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</si>
  <si>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</si>
  <si>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</si>
  <si>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</si>
  <si>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</si>
  <si>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</si>
  <si>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</si>
  <si>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</si>
  <si>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</si>
  <si>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</si>
  <si>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</si>
  <si>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</si>
  <si>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</si>
  <si>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</si>
  <si>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</si>
  <si>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</si>
  <si>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</si>
  <si>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</si>
  <si>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</si>
  <si>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</si>
  <si>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</si>
  <si>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</si>
  <si>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</si>
  <si>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</si>
  <si>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</si>
  <si>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</si>
  <si>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</si>
  <si>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</si>
  <si>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</si>
  <si>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</si>
  <si>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</si>
  <si>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</si>
  <si>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</si>
  <si>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</si>
  <si>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</si>
  <si>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</si>
  <si>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</si>
  <si>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</si>
  <si>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</si>
  <si>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</si>
  <si>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</si>
  <si>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</si>
  <si>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</si>
  <si>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</si>
  <si>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</si>
  <si>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</si>
  <si>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</si>
  <si>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</si>
  <si>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</si>
  <si>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</si>
  <si>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</si>
  <si>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</si>
  <si>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</si>
  <si>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</si>
  <si>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</si>
  <si>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</si>
  <si>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</si>
  <si>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</si>
  <si>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</si>
  <si>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</si>
  <si>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</si>
  <si>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</si>
  <si>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</si>
  <si>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</si>
  <si>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</si>
  <si>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</si>
  <si>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</si>
  <si>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</si>
  <si>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</si>
  <si>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</si>
  <si>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</si>
  <si>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</si>
  <si>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</si>
  <si>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</si>
  <si>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</si>
  <si>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</si>
  <si>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</si>
  <si>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</si>
  <si>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</si>
  <si>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</si>
  <si>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</si>
  <si>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يوسف نافز مصطفى يعاقبة</t>
  </si>
  <si>
    <t>عارف عمر عارف ملحم واخيه زيد</t>
  </si>
  <si>
    <t>رسوم نفايات وضريبة معارف شهر 4 / 2026</t>
  </si>
  <si>
    <t>محلات الحاج فارق للتجارة العامة</t>
  </si>
  <si>
    <t>فاتورة تشريفات وضيافة - الانتخابات</t>
  </si>
  <si>
    <t>رامي نبيل محمد يحيى</t>
  </si>
  <si>
    <t>رسوم نفايات وضريبة معارف شهر 2 / 2026</t>
  </si>
  <si>
    <t>خصميات التقاعد شهر 2 / 2026</t>
  </si>
  <si>
    <t>مؤيد صالح مصطفى جوابرة</t>
  </si>
  <si>
    <t>ماهر زكي رجا الاطرش</t>
  </si>
  <si>
    <t>محمد خالد صلاح السعدي</t>
  </si>
  <si>
    <t>ايراد سيارة الاسعاف شهر 3 / 2026</t>
  </si>
  <si>
    <t>شركة فلسطين للتامين</t>
  </si>
  <si>
    <t>كامل مرشد كامل شديد</t>
  </si>
  <si>
    <t>اجور نقل محمول كهرباء من طوباس الى  كفرراعي</t>
  </si>
  <si>
    <t>بدل تنقلات موظف البلدية سامي موفق</t>
  </si>
  <si>
    <t>بدل تنقل موظف الالبلدية علي هاشم عن الاشهر 1-4 / 2026</t>
  </si>
  <si>
    <t>اثمان حمالة دراي شفط</t>
  </si>
  <si>
    <t>خليل محمد خليل مرشد</t>
  </si>
  <si>
    <t>اجور تركيب دراي شفط سيارة الاوسوزو</t>
  </si>
  <si>
    <t>باسم خيري ابراهيم مرشد</t>
  </si>
  <si>
    <t>اجور صب عبارة منطقة باطن قيس</t>
  </si>
  <si>
    <t>غازي جميل دلة ملحم</t>
  </si>
  <si>
    <t>بدل استخدام صالة البلدية</t>
  </si>
  <si>
    <t>محمد احمد ابراهيم مرشد</t>
  </si>
  <si>
    <t>اشتراك كهرباء + مساهمة اعمدة عدد 10</t>
  </si>
  <si>
    <t>شركة مدى</t>
  </si>
  <si>
    <t>Z39</t>
  </si>
  <si>
    <t>جباية الكهرباء والمياه</t>
  </si>
  <si>
    <t>مشروع الكهرباء + مشروع المياه + مشروع النفايات</t>
  </si>
  <si>
    <t>الصندوق الرئيسي - شيقل</t>
  </si>
  <si>
    <t>البنك الرئيسي - شيقل</t>
  </si>
  <si>
    <t>الصندوق الرئيسي - دينار</t>
  </si>
  <si>
    <t>البنك الرئيسي - دينار</t>
  </si>
  <si>
    <t>مكتبة النور</t>
  </si>
  <si>
    <t>مقابل صور فورم</t>
  </si>
  <si>
    <t>ذاثمان كهرباء شهر 7+8+9 - 2026</t>
  </si>
  <si>
    <t>Z41</t>
  </si>
  <si>
    <t>الوطنية موبايل</t>
  </si>
  <si>
    <t>اثمان كهرباء شهر 1+2 / 2026</t>
  </si>
  <si>
    <t>Z42</t>
  </si>
  <si>
    <t>Z03</t>
  </si>
  <si>
    <t xml:space="preserve">موظفي البلدية </t>
  </si>
  <si>
    <t>رواتب موظفي البلدية شهر 3 / 2026</t>
  </si>
  <si>
    <t>بدل تنقل موظف البلدية نضال ملحم</t>
  </si>
  <si>
    <t>محلات الحاج فاروق للتجارة العامة</t>
  </si>
  <si>
    <t>اثمان وجبات غداء يوم الانتخابات</t>
  </si>
  <si>
    <t>غازي جميل عبد الرحمن ملحم</t>
  </si>
  <si>
    <t>عصام عماد محمود ملحم</t>
  </si>
  <si>
    <t>جواد محمد رشيد الشيخ ابراهيم</t>
  </si>
  <si>
    <t>رسوم رخص الحرف</t>
  </si>
  <si>
    <t>جباية  الكهرباء</t>
  </si>
  <si>
    <t>تسوية فارق تنكات المياه</t>
  </si>
  <si>
    <t>صناديق الجباية الفرعية</t>
  </si>
  <si>
    <t>وضاح وليد صادق عارضة</t>
  </si>
  <si>
    <t>اجور عمل هليكوبتر - غرفة مقر البلدية</t>
  </si>
  <si>
    <t>ضياء بلال صالح جوابرة</t>
  </si>
  <si>
    <t>اجور عامل تنزيل حاويات على التركتور</t>
  </si>
  <si>
    <t>بدل تنقل موظف البلدية محمد منجد</t>
  </si>
  <si>
    <t>بدل تنقل موظف البلدية وليد حسام</t>
  </si>
  <si>
    <t>اجور عامل تنظيفات ومراسل واذن في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</si>
</sst>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>
        <row r="51">
          <cell r="D51">
            <v>3576</v>
          </cell>
          <cell r="E51">
            <v>4616</v>
          </cell>
          <cell r="F51">
            <v>14.392000000000053</v>
          </cell>
          <cell r="G51">
            <v>0</v>
          </cell>
          <cell r="H51">
            <v>44283.549999999916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934.50000000001455</v>
          </cell>
          <cell r="M51">
            <v>85917</v>
          </cell>
          <cell r="N51">
            <v>550</v>
          </cell>
          <cell r="O51">
            <v>9260</v>
          </cell>
          <cell r="P51">
            <v>719.55999999982305</v>
          </cell>
          <cell r="Q51">
            <v>0</v>
          </cell>
          <cell r="R51">
            <v>500</v>
          </cell>
          <cell r="S51">
            <v>4.4300000000052364</v>
          </cell>
          <cell r="T51">
            <v>0</v>
          </cell>
          <cell r="U51">
            <v>380000</v>
          </cell>
          <cell r="V51">
            <v>18738.360000000022</v>
          </cell>
        </row>
      </sheetData>
      <sheetData sheetId="24">
        <row r="55">
          <cell r="D55">
            <v>3576</v>
          </cell>
          <cell r="E55">
            <v>5411</v>
          </cell>
          <cell r="F55">
            <v>14.392000000000053</v>
          </cell>
          <cell r="G55">
            <v>0</v>
          </cell>
          <cell r="H55">
            <v>44283.549999999916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934.50000000001455</v>
          </cell>
          <cell r="M55">
            <v>85917</v>
          </cell>
          <cell r="N55">
            <v>550</v>
          </cell>
          <cell r="O55">
            <v>14650</v>
          </cell>
          <cell r="P55">
            <v>719.55999999982305</v>
          </cell>
          <cell r="Q55">
            <v>0</v>
          </cell>
          <cell r="R55">
            <v>2060</v>
          </cell>
          <cell r="S55">
            <v>4.4300000000052364</v>
          </cell>
          <cell r="T55">
            <v>0</v>
          </cell>
          <cell r="U55">
            <v>380000</v>
          </cell>
          <cell r="V55">
            <v>18738.360000000022</v>
          </cell>
        </row>
      </sheetData>
      <sheetData sheetId="25">
        <row r="43">
          <cell r="D43">
            <v>2776</v>
          </cell>
          <cell r="E43">
            <v>831</v>
          </cell>
          <cell r="F43">
            <v>720.39200000000005</v>
          </cell>
          <cell r="G43">
            <v>0</v>
          </cell>
          <cell r="H43">
            <v>44283.549999999916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40934.500000000015</v>
          </cell>
          <cell r="M43">
            <v>101917</v>
          </cell>
          <cell r="N43">
            <v>550</v>
          </cell>
          <cell r="O43">
            <v>10065</v>
          </cell>
          <cell r="P43">
            <v>5719.559999999823</v>
          </cell>
          <cell r="Q43">
            <v>0</v>
          </cell>
          <cell r="R43">
            <v>175</v>
          </cell>
          <cell r="S43">
            <v>4.4300000000052364</v>
          </cell>
          <cell r="T43">
            <v>0</v>
          </cell>
          <cell r="U43">
            <v>380000</v>
          </cell>
          <cell r="V43">
            <v>28738.360000000022</v>
          </cell>
        </row>
      </sheetData>
      <sheetData sheetId="26">
        <row r="52">
          <cell r="D52">
            <v>844</v>
          </cell>
          <cell r="E52">
            <v>11801</v>
          </cell>
          <cell r="F52">
            <v>1302.3920000000001</v>
          </cell>
          <cell r="G52">
            <v>0</v>
          </cell>
          <cell r="H52">
            <v>44783.549999999916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40934.500000000015</v>
          </cell>
          <cell r="M52">
            <v>101917</v>
          </cell>
          <cell r="N52">
            <v>550</v>
          </cell>
          <cell r="O52">
            <v>8920</v>
          </cell>
          <cell r="P52">
            <v>5719.559999999823</v>
          </cell>
          <cell r="Q52">
            <v>0</v>
          </cell>
          <cell r="R52">
            <v>907</v>
          </cell>
          <cell r="S52">
            <v>4.4300000000052364</v>
          </cell>
          <cell r="T52">
            <v>0</v>
          </cell>
          <cell r="U52">
            <v>380000</v>
          </cell>
          <cell r="V52">
            <v>28738.360000000022</v>
          </cell>
        </row>
      </sheetData>
      <sheetData sheetId="27">
        <row r="52">
          <cell r="D52">
            <v>544</v>
          </cell>
          <cell r="E52">
            <v>1223</v>
          </cell>
          <cell r="F52">
            <v>212.39200000000005</v>
          </cell>
          <cell r="G52">
            <v>0</v>
          </cell>
          <cell r="H52">
            <v>121283.54999999992</v>
          </cell>
          <cell r="I52">
            <v>40320.614999999998</v>
          </cell>
          <cell r="J52">
            <v>453.22999999999729</v>
          </cell>
          <cell r="K52">
            <v>1</v>
          </cell>
          <cell r="L52">
            <v>10934.500000000015</v>
          </cell>
          <cell r="M52">
            <v>101917</v>
          </cell>
          <cell r="N52">
            <v>550</v>
          </cell>
          <cell r="O52">
            <v>10083</v>
          </cell>
          <cell r="P52">
            <v>5719.559999999823</v>
          </cell>
          <cell r="Q52">
            <v>0</v>
          </cell>
          <cell r="R52">
            <v>1105</v>
          </cell>
          <cell r="S52">
            <v>15004.430000000006</v>
          </cell>
          <cell r="T52">
            <v>0</v>
          </cell>
          <cell r="U52">
            <v>380000</v>
          </cell>
          <cell r="V52">
            <v>28738.360000000022</v>
          </cell>
        </row>
      </sheetData>
      <sheetData sheetId="28">
        <row r="49">
          <cell r="D49">
            <v>-305</v>
          </cell>
          <cell r="E49">
            <v>1223</v>
          </cell>
          <cell r="F49">
            <v>212.39200000000005</v>
          </cell>
          <cell r="G49">
            <v>0</v>
          </cell>
          <cell r="H49">
            <v>50568.449999999924</v>
          </cell>
          <cell r="I49">
            <v>40320.614999999998</v>
          </cell>
          <cell r="J49">
            <v>453.22999999999729</v>
          </cell>
          <cell r="K49">
            <v>1</v>
          </cell>
          <cell r="L49">
            <v>934.50000000001455</v>
          </cell>
          <cell r="M49">
            <v>101917</v>
          </cell>
          <cell r="N49">
            <v>550</v>
          </cell>
          <cell r="O49">
            <v>13601</v>
          </cell>
          <cell r="P49">
            <v>5719.559999999823</v>
          </cell>
          <cell r="Q49">
            <v>0</v>
          </cell>
          <cell r="R49">
            <v>2265</v>
          </cell>
          <cell r="S49">
            <v>4.430000000005748</v>
          </cell>
          <cell r="T49">
            <v>0</v>
          </cell>
          <cell r="U49">
            <v>380000</v>
          </cell>
          <cell r="V49">
            <v>28738.360000000022</v>
          </cell>
        </row>
      </sheetData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8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5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5" t="s">
        <v>6</v>
      </c>
      <c r="I2" s="246"/>
      <c r="J2" s="246"/>
      <c r="K2" s="246"/>
      <c r="L2" s="246"/>
      <c r="M2" s="246"/>
      <c r="N2" s="247"/>
      <c r="O2" s="13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8" t="s">
        <v>1</v>
      </c>
      <c r="P1" s="253"/>
      <c r="Q1" s="254"/>
      <c r="R1" s="238" t="s">
        <v>2</v>
      </c>
      <c r="S1" s="253"/>
      <c r="T1" s="254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5"/>
      <c r="F2" s="255"/>
      <c r="G2" s="255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55" t="s">
        <v>6</v>
      </c>
      <c r="Q2" s="252"/>
      <c r="R2" s="11" t="s">
        <v>5</v>
      </c>
      <c r="S2" s="255" t="s">
        <v>6</v>
      </c>
      <c r="T2" s="252"/>
      <c r="U2" s="251" t="s">
        <v>5</v>
      </c>
      <c r="V2" s="25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5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40"/>
      <c r="F2" s="240"/>
      <c r="G2" s="240"/>
      <c r="H2" s="241" t="s">
        <v>6</v>
      </c>
      <c r="I2" s="256"/>
      <c r="J2" s="256"/>
      <c r="K2" s="256"/>
      <c r="L2" s="256"/>
      <c r="M2" s="256"/>
      <c r="N2" s="257"/>
      <c r="O2" s="13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40">
        <f>'[1]1'!A2:B2</f>
        <v>2025</v>
      </c>
      <c r="B2" s="240"/>
      <c r="C2" s="7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41"/>
      <c r="B17" s="256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55" t="s">
        <v>6</v>
      </c>
      <c r="I2" s="255"/>
      <c r="J2" s="255"/>
      <c r="K2" s="255"/>
      <c r="L2" s="252"/>
      <c r="M2" s="9"/>
      <c r="N2" s="9"/>
      <c r="O2" s="11" t="s">
        <v>5</v>
      </c>
      <c r="P2" s="255" t="s">
        <v>6</v>
      </c>
      <c r="Q2" s="252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66" t="s">
        <v>1</v>
      </c>
      <c r="P1" s="267"/>
      <c r="Q1" s="268"/>
      <c r="R1" s="266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185"/>
      <c r="O1" s="238" t="s">
        <v>1</v>
      </c>
      <c r="P1" s="236"/>
      <c r="Q1" s="239"/>
      <c r="R1" s="235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112"/>
      <c r="N2" s="186"/>
      <c r="O2" s="11" t="s">
        <v>5</v>
      </c>
      <c r="P2" s="240" t="s">
        <v>6</v>
      </c>
      <c r="Q2" s="228"/>
      <c r="R2" s="13" t="s">
        <v>5</v>
      </c>
      <c r="S2" s="240" t="s">
        <v>6</v>
      </c>
      <c r="T2" s="241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96" t="s">
        <v>5</v>
      </c>
      <c r="P2" s="240" t="s">
        <v>6</v>
      </c>
      <c r="Q2" s="228"/>
      <c r="R2" s="196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7"/>
      <c r="R1" s="238" t="s">
        <v>2</v>
      </c>
      <c r="S1" s="236"/>
      <c r="T1" s="239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41"/>
      <c r="R2" s="11" t="s">
        <v>5</v>
      </c>
      <c r="S2" s="240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F399-DF2B-409C-A01C-5352FB9DE2D7}">
  <dimension ref="A1:V55"/>
  <sheetViews>
    <sheetView rightToLeft="1" topLeftCell="A22" workbookViewId="0">
      <selection activeCell="B10" sqref="B10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12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372</v>
      </c>
      <c r="D4" s="13">
        <f>'[1]24'!D51</f>
        <v>3576</v>
      </c>
      <c r="E4" s="13">
        <f>'[1]24'!E51</f>
        <v>4616</v>
      </c>
      <c r="F4" s="90">
        <f>'[1]24'!F51</f>
        <v>14.392000000000053</v>
      </c>
      <c r="G4" s="90">
        <f>'[1]24'!G51</f>
        <v>0</v>
      </c>
      <c r="H4" s="90">
        <f>'[1]24'!H51</f>
        <v>44283.549999999916</v>
      </c>
      <c r="I4" s="90">
        <f>'[1]24'!I51</f>
        <v>39230.614999999998</v>
      </c>
      <c r="J4" s="90">
        <f>'[1]24'!J51</f>
        <v>453.22999999999729</v>
      </c>
      <c r="K4" s="90">
        <f>'[1]24'!K51</f>
        <v>1</v>
      </c>
      <c r="L4" s="9">
        <f>'[1]24'!L51</f>
        <v>934.50000000001455</v>
      </c>
      <c r="M4" s="15">
        <f>'[1]24'!M51</f>
        <v>85917</v>
      </c>
      <c r="N4" s="90">
        <f>'[1]24'!N51</f>
        <v>550</v>
      </c>
      <c r="O4" s="13">
        <f>'[1]24'!O51</f>
        <v>9260</v>
      </c>
      <c r="P4" s="90">
        <f>'[1]24'!P51</f>
        <v>719.55999999982305</v>
      </c>
      <c r="Q4" s="90">
        <f>'[1]24'!Q51</f>
        <v>0</v>
      </c>
      <c r="R4" s="13">
        <f>'[1]24'!R51</f>
        <v>500</v>
      </c>
      <c r="S4" s="90">
        <f>'[1]24'!S51</f>
        <v>4.4300000000052364</v>
      </c>
      <c r="T4" s="90">
        <f>'[1]24'!T51</f>
        <v>0</v>
      </c>
      <c r="U4" s="90">
        <f>'[1]24'!U51</f>
        <v>380000</v>
      </c>
      <c r="V4" s="90">
        <f>'[1]24'!V51</f>
        <v>18738.360000000022</v>
      </c>
    </row>
    <row r="5" spans="1:22" x14ac:dyDescent="0.25">
      <c r="A5" s="18"/>
      <c r="B5" s="19" t="s">
        <v>50</v>
      </c>
      <c r="C5" s="6">
        <f>C4+1</f>
        <v>373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5490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1580</v>
      </c>
      <c r="S6" s="23"/>
      <c r="T6" s="27"/>
      <c r="U6" s="28"/>
      <c r="V6" s="27"/>
    </row>
    <row r="7" spans="1:22" x14ac:dyDescent="0.25">
      <c r="A7" s="18" t="s">
        <v>285</v>
      </c>
      <c r="B7" s="19" t="s">
        <v>151</v>
      </c>
      <c r="C7" s="6">
        <f t="shared" si="0"/>
        <v>375</v>
      </c>
      <c r="D7" s="20"/>
      <c r="E7" s="21">
        <v>795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376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381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382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383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384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x14ac:dyDescent="0.25">
      <c r="A22" s="18"/>
      <c r="B22" s="19" t="s">
        <v>50</v>
      </c>
      <c r="C22" s="6">
        <f t="shared" si="0"/>
        <v>390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x14ac:dyDescent="0.25">
      <c r="A23" s="18"/>
      <c r="B23" s="19" t="s">
        <v>51</v>
      </c>
      <c r="C23" s="6">
        <f t="shared" si="0"/>
        <v>391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"/>
      <c r="B24" s="19"/>
      <c r="C24" s="6">
        <f t="shared" si="0"/>
        <v>392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>SUM(D4:D24)</f>
        <v>3576</v>
      </c>
      <c r="E25" s="41">
        <f t="shared" ref="E25:O25" si="1">SUM(E4:E24)</f>
        <v>5411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14750</v>
      </c>
      <c r="P25" s="42">
        <f>SUM(P4:P24)</f>
        <v>719.55999999982305</v>
      </c>
      <c r="Q25" s="42">
        <f t="shared" ref="Q25:V25" si="2">SUM(Q4:Q24)</f>
        <v>0</v>
      </c>
      <c r="R25" s="41">
        <f t="shared" si="2"/>
        <v>2080</v>
      </c>
      <c r="S25" s="42">
        <f t="shared" si="2"/>
        <v>4.4300000000052364</v>
      </c>
      <c r="T25" s="42">
        <f t="shared" si="2"/>
        <v>0</v>
      </c>
      <c r="U25" s="42">
        <f t="shared" si="2"/>
        <v>380000</v>
      </c>
      <c r="V25" s="42">
        <f t="shared" si="2"/>
        <v>18738.360000000022</v>
      </c>
    </row>
    <row r="26" spans="1:22" x14ac:dyDescent="0.25">
      <c r="A26" s="46" t="s">
        <v>36</v>
      </c>
      <c r="B26" s="46" t="s">
        <v>37</v>
      </c>
      <c r="C26" s="47">
        <v>186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/>
      <c r="B27" s="19" t="s">
        <v>286</v>
      </c>
      <c r="C27" s="47">
        <f>C26+1</f>
        <v>187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287</v>
      </c>
      <c r="C28" s="47">
        <f t="shared" ref="C28:C36" si="3">C27+1</f>
        <v>188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7">
        <f t="shared" si="3"/>
        <v>189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7">
        <f t="shared" si="3"/>
        <v>191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192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193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194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3"/>
        <v>195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3"/>
        <v>196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>SUM(D26:D36)</f>
        <v>0</v>
      </c>
      <c r="E37" s="59">
        <f t="shared" ref="E37:V37" si="4">SUM(E26:E36)</f>
        <v>0</v>
      </c>
      <c r="F37" s="60">
        <f t="shared" si="4"/>
        <v>0</v>
      </c>
      <c r="G37" s="60">
        <f t="shared" si="4"/>
        <v>0</v>
      </c>
      <c r="H37" s="60">
        <f t="shared" si="4"/>
        <v>0</v>
      </c>
      <c r="I37" s="60">
        <f t="shared" si="4"/>
        <v>0</v>
      </c>
      <c r="J37" s="60">
        <f t="shared" si="4"/>
        <v>0</v>
      </c>
      <c r="K37" s="60">
        <f t="shared" si="4"/>
        <v>0</v>
      </c>
      <c r="L37" s="61">
        <f t="shared" si="4"/>
        <v>0</v>
      </c>
      <c r="M37" s="61">
        <f t="shared" si="4"/>
        <v>0</v>
      </c>
      <c r="N37" s="60">
        <f t="shared" si="4"/>
        <v>0</v>
      </c>
      <c r="O37" s="59">
        <f t="shared" si="4"/>
        <v>0</v>
      </c>
      <c r="P37" s="60">
        <f t="shared" si="4"/>
        <v>0</v>
      </c>
      <c r="Q37" s="60">
        <f t="shared" si="4"/>
        <v>0</v>
      </c>
      <c r="R37" s="59">
        <f t="shared" si="4"/>
        <v>0</v>
      </c>
      <c r="S37" s="60">
        <f t="shared" si="4"/>
        <v>0</v>
      </c>
      <c r="T37" s="60">
        <f t="shared" si="4"/>
        <v>0</v>
      </c>
      <c r="U37" s="60">
        <f t="shared" si="4"/>
        <v>0</v>
      </c>
      <c r="V37" s="60">
        <f t="shared" si="4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85</v>
      </c>
      <c r="B39" s="72" t="s">
        <v>57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85</v>
      </c>
      <c r="B40" s="72" t="s">
        <v>57</v>
      </c>
      <c r="C40" s="73">
        <f t="shared" ref="C40:C53" si="5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>
        <v>50</v>
      </c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5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440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441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V54" si="6">SUM(D38:D53)</f>
        <v>0</v>
      </c>
      <c r="E54" s="76">
        <f t="shared" si="6"/>
        <v>0</v>
      </c>
      <c r="F54" s="77">
        <f t="shared" si="6"/>
        <v>0</v>
      </c>
      <c r="G54" s="77">
        <f t="shared" si="6"/>
        <v>0</v>
      </c>
      <c r="H54" s="77">
        <f t="shared" si="6"/>
        <v>0</v>
      </c>
      <c r="I54" s="77">
        <f t="shared" si="6"/>
        <v>0</v>
      </c>
      <c r="J54" s="77">
        <f t="shared" si="6"/>
        <v>0</v>
      </c>
      <c r="K54" s="77">
        <f t="shared" si="6"/>
        <v>0</v>
      </c>
      <c r="L54" s="78">
        <f t="shared" si="6"/>
        <v>0</v>
      </c>
      <c r="M54" s="78">
        <f t="shared" si="6"/>
        <v>0</v>
      </c>
      <c r="N54" s="77">
        <f t="shared" si="6"/>
        <v>0</v>
      </c>
      <c r="O54" s="76">
        <f t="shared" si="6"/>
        <v>100</v>
      </c>
      <c r="P54" s="77">
        <f t="shared" si="6"/>
        <v>0</v>
      </c>
      <c r="Q54" s="77">
        <f t="shared" si="6"/>
        <v>0</v>
      </c>
      <c r="R54" s="76">
        <f t="shared" si="6"/>
        <v>20</v>
      </c>
      <c r="S54" s="77">
        <f t="shared" si="6"/>
        <v>0</v>
      </c>
      <c r="T54" s="77">
        <f t="shared" si="6"/>
        <v>0</v>
      </c>
      <c r="U54" s="77">
        <f t="shared" si="6"/>
        <v>0</v>
      </c>
      <c r="V54" s="77">
        <f t="shared" si="6"/>
        <v>0</v>
      </c>
    </row>
    <row r="55" spans="1:22" ht="15.75" thickBot="1" x14ac:dyDescent="0.3">
      <c r="A55" s="80" t="s">
        <v>48</v>
      </c>
      <c r="B55" s="184">
        <f>D55+E55+F55*5+G55*3.5+O55+R55</f>
        <v>25768.959999999999</v>
      </c>
      <c r="C55" s="82" t="s">
        <v>49</v>
      </c>
      <c r="D55" s="83">
        <f t="shared" ref="D55:V55" si="7">D25+D37-D54</f>
        <v>3576</v>
      </c>
      <c r="E55" s="83">
        <f t="shared" si="7"/>
        <v>5411</v>
      </c>
      <c r="F55" s="84">
        <f t="shared" si="7"/>
        <v>14.392000000000053</v>
      </c>
      <c r="G55" s="84">
        <f t="shared" si="7"/>
        <v>0</v>
      </c>
      <c r="H55" s="84">
        <f t="shared" si="7"/>
        <v>44283.549999999916</v>
      </c>
      <c r="I55" s="84">
        <f t="shared" si="7"/>
        <v>39230.614999999998</v>
      </c>
      <c r="J55" s="84">
        <f t="shared" si="7"/>
        <v>453.22999999999729</v>
      </c>
      <c r="K55" s="84">
        <f t="shared" si="7"/>
        <v>1</v>
      </c>
      <c r="L55" s="85">
        <f t="shared" si="7"/>
        <v>934.50000000001455</v>
      </c>
      <c r="M55" s="85">
        <f t="shared" si="7"/>
        <v>85917</v>
      </c>
      <c r="N55" s="84">
        <f t="shared" si="7"/>
        <v>550</v>
      </c>
      <c r="O55" s="83">
        <f t="shared" si="7"/>
        <v>14650</v>
      </c>
      <c r="P55" s="84">
        <f t="shared" si="7"/>
        <v>719.55999999982305</v>
      </c>
      <c r="Q55" s="84">
        <f t="shared" si="7"/>
        <v>0</v>
      </c>
      <c r="R55" s="83">
        <f t="shared" si="7"/>
        <v>2060</v>
      </c>
      <c r="S55" s="84">
        <f t="shared" si="7"/>
        <v>4.4300000000052364</v>
      </c>
      <c r="T55" s="84">
        <f t="shared" si="7"/>
        <v>0</v>
      </c>
      <c r="U55" s="84">
        <f t="shared" si="7"/>
        <v>380000</v>
      </c>
      <c r="V55" s="84">
        <f t="shared" si="7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665B-108C-41DB-9B47-8C350706317C}">
  <dimension ref="A1:V43"/>
  <sheetViews>
    <sheetView rightToLeft="1" workbookViewId="0">
      <selection activeCell="D17" sqref="D17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375</v>
      </c>
      <c r="D4" s="13">
        <f>'[1]25'!D55</f>
        <v>3576</v>
      </c>
      <c r="E4" s="13">
        <f>'[1]25'!E55</f>
        <v>5411</v>
      </c>
      <c r="F4" s="90">
        <f>'[1]25'!F55</f>
        <v>14.392000000000053</v>
      </c>
      <c r="G4" s="90">
        <f>'[1]25'!G55</f>
        <v>0</v>
      </c>
      <c r="H4" s="90">
        <f>'[1]25'!H55</f>
        <v>44283.549999999916</v>
      </c>
      <c r="I4" s="90">
        <f>'[1]25'!I55</f>
        <v>39230.614999999998</v>
      </c>
      <c r="J4" s="90">
        <f>'[1]25'!J55</f>
        <v>453.22999999999729</v>
      </c>
      <c r="K4" s="90">
        <f>'[1]25'!K55</f>
        <v>1</v>
      </c>
      <c r="L4" s="9">
        <f>'[1]25'!L55</f>
        <v>934.50000000001455</v>
      </c>
      <c r="M4" s="15">
        <f>'[1]25'!M55</f>
        <v>85917</v>
      </c>
      <c r="N4" s="90">
        <f>'[1]25'!N55</f>
        <v>550</v>
      </c>
      <c r="O4" s="13">
        <f>'[1]25'!O55</f>
        <v>14650</v>
      </c>
      <c r="P4" s="90">
        <f>'[1]25'!P55</f>
        <v>719.55999999982305</v>
      </c>
      <c r="Q4" s="90">
        <f>'[1]25'!Q55</f>
        <v>0</v>
      </c>
      <c r="R4" s="13">
        <f>'[1]25'!R55</f>
        <v>2060</v>
      </c>
      <c r="S4" s="90">
        <f>'[1]25'!S55</f>
        <v>4.4300000000052364</v>
      </c>
      <c r="T4" s="90">
        <f>'[1]25'!T55</f>
        <v>0</v>
      </c>
      <c r="U4" s="90">
        <f>'[1]25'!U55</f>
        <v>380000</v>
      </c>
      <c r="V4" s="90">
        <f>'[1]25'!V55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376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55000</v>
      </c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5" si="0">C5+1</f>
        <v>377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2875</v>
      </c>
      <c r="P6" s="23"/>
      <c r="Q6" s="27"/>
      <c r="R6" s="26"/>
      <c r="S6" s="23"/>
      <c r="T6" s="27"/>
      <c r="U6" s="28"/>
      <c r="V6" s="27"/>
    </row>
    <row r="7" spans="1:22" x14ac:dyDescent="0.25">
      <c r="A7" s="19"/>
      <c r="B7" s="19" t="s">
        <v>51</v>
      </c>
      <c r="C7" s="6">
        <f t="shared" si="0"/>
        <v>378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675</v>
      </c>
      <c r="S7" s="23"/>
      <c r="T7" s="27"/>
      <c r="U7" s="28"/>
      <c r="V7" s="27"/>
    </row>
    <row r="8" spans="1:22" x14ac:dyDescent="0.25">
      <c r="A8" s="19" t="s">
        <v>280</v>
      </c>
      <c r="B8" s="19" t="s">
        <v>145</v>
      </c>
      <c r="C8" s="6">
        <f t="shared" si="0"/>
        <v>379</v>
      </c>
      <c r="D8" s="20"/>
      <c r="E8" s="21">
        <v>1400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281</v>
      </c>
      <c r="B9" s="19" t="s">
        <v>32</v>
      </c>
      <c r="C9" s="6">
        <f t="shared" si="0"/>
        <v>380</v>
      </c>
      <c r="D9" s="20"/>
      <c r="E9" s="21"/>
      <c r="F9" s="22">
        <v>706</v>
      </c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382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 t="s">
        <v>50</v>
      </c>
      <c r="C14" s="6">
        <f t="shared" si="0"/>
        <v>385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29"/>
      <c r="B15" s="19" t="s">
        <v>51</v>
      </c>
      <c r="C15" s="6">
        <f t="shared" si="0"/>
        <v>386</v>
      </c>
      <c r="D15" s="31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>SUM(D4:D15)</f>
        <v>3576</v>
      </c>
      <c r="E16" s="41">
        <f t="shared" ref="E16:O16" si="1">SUM(E4:E15)</f>
        <v>6811</v>
      </c>
      <c r="F16" s="42">
        <f t="shared" si="1"/>
        <v>720.39200000000005</v>
      </c>
      <c r="G16" s="42">
        <f t="shared" si="1"/>
        <v>0</v>
      </c>
      <c r="H16" s="42">
        <f t="shared" si="1"/>
        <v>44283.549999999916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934.50000000001455</v>
      </c>
      <c r="M16" s="44">
        <f>SUM(M4:M15)</f>
        <v>85917</v>
      </c>
      <c r="N16" s="45">
        <f t="shared" si="1"/>
        <v>550</v>
      </c>
      <c r="O16" s="41">
        <f t="shared" si="1"/>
        <v>17525</v>
      </c>
      <c r="P16" s="42">
        <f>SUM(P4:P15)</f>
        <v>719.55999999982305</v>
      </c>
      <c r="Q16" s="42">
        <f t="shared" ref="Q16:V16" si="2">SUM(Q4:Q15)</f>
        <v>55000</v>
      </c>
      <c r="R16" s="41">
        <f t="shared" si="2"/>
        <v>2735</v>
      </c>
      <c r="S16" s="42">
        <f t="shared" si="2"/>
        <v>4.4300000000052364</v>
      </c>
      <c r="T16" s="42">
        <f t="shared" si="2"/>
        <v>0</v>
      </c>
      <c r="U16" s="42">
        <f t="shared" si="2"/>
        <v>380000</v>
      </c>
      <c r="V16" s="42">
        <f t="shared" si="2"/>
        <v>18738.360000000022</v>
      </c>
    </row>
    <row r="17" spans="1:22" x14ac:dyDescent="0.25">
      <c r="A17" s="46" t="s">
        <v>36</v>
      </c>
      <c r="B17" s="46" t="s">
        <v>37</v>
      </c>
      <c r="C17" s="47">
        <v>186</v>
      </c>
      <c r="D17" s="48"/>
      <c r="E17" s="49"/>
      <c r="F17" s="50"/>
      <c r="G17" s="50"/>
      <c r="H17" s="50"/>
      <c r="I17" s="50"/>
      <c r="J17" s="50"/>
      <c r="K17" s="50"/>
      <c r="L17" s="51"/>
      <c r="M17" s="50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187</v>
      </c>
      <c r="D18" s="20"/>
      <c r="E18" s="21">
        <v>10020</v>
      </c>
      <c r="F18" s="22"/>
      <c r="G18" s="22"/>
      <c r="H18" s="23"/>
      <c r="I18" s="23"/>
      <c r="J18" s="23"/>
      <c r="K18" s="23"/>
      <c r="L18" s="24"/>
      <c r="M18" s="23"/>
      <c r="N18" s="25"/>
      <c r="O18" s="26">
        <v>-7460</v>
      </c>
      <c r="P18" s="23"/>
      <c r="Q18" s="27"/>
      <c r="R18" s="26">
        <v>-2560</v>
      </c>
      <c r="S18" s="23"/>
      <c r="T18" s="27"/>
      <c r="U18" s="28"/>
      <c r="V18" s="27"/>
    </row>
    <row r="19" spans="1:22" x14ac:dyDescent="0.25">
      <c r="A19" s="18" t="s">
        <v>38</v>
      </c>
      <c r="B19" s="72" t="s">
        <v>22</v>
      </c>
      <c r="C19" s="47">
        <f t="shared" ref="C19:C28" si="3">C18+1</f>
        <v>188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55000</v>
      </c>
      <c r="Q19" s="27">
        <v>-55000</v>
      </c>
      <c r="R19" s="26"/>
      <c r="S19" s="23"/>
      <c r="T19" s="27"/>
      <c r="U19" s="28"/>
      <c r="V19" s="27"/>
    </row>
    <row r="20" spans="1:22" x14ac:dyDescent="0.25">
      <c r="A20" s="18"/>
      <c r="B20" s="72" t="s">
        <v>282</v>
      </c>
      <c r="C20" s="47">
        <f t="shared" si="3"/>
        <v>189</v>
      </c>
      <c r="D20" s="20"/>
      <c r="E20" s="21"/>
      <c r="F20" s="22"/>
      <c r="G20" s="22"/>
      <c r="H20" s="23"/>
      <c r="I20" s="23"/>
      <c r="J20" s="23"/>
      <c r="K20" s="23"/>
      <c r="L20" s="24">
        <v>40000</v>
      </c>
      <c r="M20" s="23"/>
      <c r="N20" s="25"/>
      <c r="O20" s="26"/>
      <c r="P20" s="23">
        <v>-50000</v>
      </c>
      <c r="Q20" s="27"/>
      <c r="R20" s="26"/>
      <c r="S20" s="23"/>
      <c r="T20" s="27"/>
      <c r="U20" s="28"/>
      <c r="V20" s="27">
        <v>10000</v>
      </c>
    </row>
    <row r="21" spans="1:22" x14ac:dyDescent="0.25">
      <c r="A21" s="18" t="s">
        <v>40</v>
      </c>
      <c r="B21" s="19" t="s">
        <v>19</v>
      </c>
      <c r="C21" s="47">
        <f t="shared" si="3"/>
        <v>190</v>
      </c>
      <c r="D21" s="20"/>
      <c r="E21" s="21">
        <v>-16000</v>
      </c>
      <c r="F21" s="22"/>
      <c r="G21" s="22"/>
      <c r="H21" s="23"/>
      <c r="I21" s="23"/>
      <c r="J21" s="23"/>
      <c r="K21" s="23"/>
      <c r="L21" s="24"/>
      <c r="M21" s="23">
        <v>16000</v>
      </c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191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72"/>
      <c r="C23" s="47">
        <f t="shared" si="3"/>
        <v>192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30"/>
      <c r="B24" s="30"/>
      <c r="C24" s="47">
        <f t="shared" si="3"/>
        <v>193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3"/>
        <v>194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196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3"/>
        <v>197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SUM(D17:D28)</f>
        <v>0</v>
      </c>
      <c r="E29" s="59">
        <f t="shared" ref="E29:V29" si="4">SUM(E17:E28)</f>
        <v>-5980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40000</v>
      </c>
      <c r="M29" s="62">
        <f>SUM(M18:M28)</f>
        <v>16000</v>
      </c>
      <c r="N29" s="60">
        <f t="shared" si="4"/>
        <v>0</v>
      </c>
      <c r="O29" s="59">
        <f t="shared" si="4"/>
        <v>-7460</v>
      </c>
      <c r="P29" s="60">
        <f t="shared" si="4"/>
        <v>5000</v>
      </c>
      <c r="Q29" s="60">
        <f t="shared" si="4"/>
        <v>-55000</v>
      </c>
      <c r="R29" s="59">
        <f t="shared" si="4"/>
        <v>-2560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10000</v>
      </c>
    </row>
    <row r="30" spans="1:22" x14ac:dyDescent="0.25">
      <c r="A30" s="233" t="s">
        <v>41</v>
      </c>
      <c r="B30" s="234"/>
      <c r="C30" s="63">
        <v>429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283</v>
      </c>
      <c r="B31" s="72" t="s">
        <v>284</v>
      </c>
      <c r="C31" s="73">
        <f>C30+1</f>
        <v>430</v>
      </c>
      <c r="D31" s="20">
        <v>800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72"/>
      <c r="C32" s="73">
        <f t="shared" ref="C32:C41" si="5">C31+1</f>
        <v>431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72"/>
      <c r="C33" s="73">
        <f t="shared" si="5"/>
        <v>432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433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30"/>
      <c r="C35" s="73">
        <f t="shared" si="5"/>
        <v>434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72"/>
      <c r="C36" s="73">
        <f t="shared" si="5"/>
        <v>435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5"/>
        <v>436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5"/>
        <v>437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30"/>
      <c r="C39" s="73">
        <f t="shared" si="5"/>
        <v>438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30"/>
      <c r="C40" s="73">
        <f t="shared" si="5"/>
        <v>439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30"/>
      <c r="C41" s="73">
        <f t="shared" si="5"/>
        <v>440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4"/>
      <c r="B42" s="75"/>
      <c r="C42" s="73"/>
      <c r="D42" s="76">
        <f>SUM(D30:D41)</f>
        <v>800</v>
      </c>
      <c r="E42" s="76">
        <f t="shared" ref="E42:V42" si="6">SUM(E30:E41)</f>
        <v>0</v>
      </c>
      <c r="F42" s="77">
        <f t="shared" si="6"/>
        <v>0</v>
      </c>
      <c r="G42" s="77">
        <f t="shared" si="6"/>
        <v>0</v>
      </c>
      <c r="H42" s="77">
        <f t="shared" si="6"/>
        <v>0</v>
      </c>
      <c r="I42" s="77">
        <f t="shared" si="6"/>
        <v>0</v>
      </c>
      <c r="J42" s="77">
        <f t="shared" si="6"/>
        <v>0</v>
      </c>
      <c r="K42" s="77">
        <f t="shared" si="6"/>
        <v>0</v>
      </c>
      <c r="L42" s="78">
        <f t="shared" si="6"/>
        <v>0</v>
      </c>
      <c r="M42" s="79">
        <f>SUM(M30:M41)</f>
        <v>0</v>
      </c>
      <c r="N42" s="77">
        <f t="shared" si="6"/>
        <v>0</v>
      </c>
      <c r="O42" s="76">
        <f t="shared" si="6"/>
        <v>0</v>
      </c>
      <c r="P42" s="77">
        <f t="shared" si="6"/>
        <v>0</v>
      </c>
      <c r="Q42" s="77">
        <f t="shared" si="6"/>
        <v>0</v>
      </c>
      <c r="R42" s="76">
        <f t="shared" si="6"/>
        <v>0</v>
      </c>
      <c r="S42" s="77">
        <f t="shared" si="6"/>
        <v>0</v>
      </c>
      <c r="T42" s="77">
        <f t="shared" si="6"/>
        <v>0</v>
      </c>
      <c r="U42" s="77">
        <f t="shared" si="6"/>
        <v>0</v>
      </c>
      <c r="V42" s="77">
        <f t="shared" si="6"/>
        <v>0</v>
      </c>
    </row>
    <row r="43" spans="1:22" ht="15.75" thickBot="1" x14ac:dyDescent="0.3">
      <c r="A43" s="80" t="s">
        <v>48</v>
      </c>
      <c r="B43" s="184">
        <f>D43+E43+F43*5+G43*3.5+O43+R43</f>
        <v>17448.96</v>
      </c>
      <c r="C43" s="82" t="s">
        <v>49</v>
      </c>
      <c r="D43" s="83">
        <f>D16+D29-D42</f>
        <v>2776</v>
      </c>
      <c r="E43" s="83">
        <f t="shared" ref="E43:V43" si="7">E16+E29-E42</f>
        <v>831</v>
      </c>
      <c r="F43" s="84">
        <f t="shared" si="7"/>
        <v>720.39200000000005</v>
      </c>
      <c r="G43" s="84">
        <f t="shared" si="7"/>
        <v>0</v>
      </c>
      <c r="H43" s="84">
        <f t="shared" si="7"/>
        <v>44283.549999999916</v>
      </c>
      <c r="I43" s="84">
        <f t="shared" si="7"/>
        <v>39230.614999999998</v>
      </c>
      <c r="J43" s="84">
        <f t="shared" si="7"/>
        <v>453.22999999999729</v>
      </c>
      <c r="K43" s="84">
        <f t="shared" si="7"/>
        <v>1</v>
      </c>
      <c r="L43" s="85">
        <f t="shared" si="7"/>
        <v>40934.500000000015</v>
      </c>
      <c r="M43" s="15">
        <f>M16+M29+-M42</f>
        <v>101917</v>
      </c>
      <c r="N43" s="84">
        <f t="shared" si="7"/>
        <v>550</v>
      </c>
      <c r="O43" s="83">
        <f t="shared" si="7"/>
        <v>10065</v>
      </c>
      <c r="P43" s="84">
        <f t="shared" si="7"/>
        <v>5719.559999999823</v>
      </c>
      <c r="Q43" s="84">
        <f t="shared" si="7"/>
        <v>0</v>
      </c>
      <c r="R43" s="83">
        <f t="shared" si="7"/>
        <v>175</v>
      </c>
      <c r="S43" s="84">
        <f t="shared" si="7"/>
        <v>4.4300000000052364</v>
      </c>
      <c r="T43" s="84">
        <f t="shared" si="7"/>
        <v>0</v>
      </c>
      <c r="U43" s="84">
        <f t="shared" si="7"/>
        <v>380000</v>
      </c>
      <c r="V43" s="84">
        <f t="shared" si="7"/>
        <v>28738.360000000022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09D-1452-4C8B-BF04-6C3BB1FE5D8E}">
  <dimension ref="A1:V52"/>
  <sheetViews>
    <sheetView rightToLeft="1" topLeftCell="A4" workbookViewId="0">
      <selection activeCell="E17" sqref="E17"/>
    </sheetView>
  </sheetViews>
  <sheetFormatPr defaultRowHeight="15" x14ac:dyDescent="0.25"/>
  <cols>
    <col min="1" max="1" width="26.28515625" customWidth="1"/>
    <col min="2" max="2" width="34.7109375" bestFit="1" customWidth="1"/>
    <col min="3" max="3" width="6.7109375" customWidth="1"/>
    <col min="4" max="5" width="9" style="86"/>
    <col min="8" max="8" width="9.42578125" bestFit="1" customWidth="1"/>
    <col min="12" max="12" width="9.28515625" bestFit="1" customWidth="1"/>
    <col min="13" max="14" width="9.28515625" customWidth="1"/>
    <col min="15" max="15" width="9.5703125" style="86" bestFit="1" customWidth="1"/>
    <col min="16" max="16" width="10.7109375" bestFit="1" customWidth="1"/>
    <col min="17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380</v>
      </c>
      <c r="D4" s="13">
        <f>'[1]26'!D43</f>
        <v>2776</v>
      </c>
      <c r="E4" s="13">
        <f>'[1]26'!E43</f>
        <v>831</v>
      </c>
      <c r="F4" s="90">
        <f>'[1]26'!F43</f>
        <v>720.39200000000005</v>
      </c>
      <c r="G4" s="90">
        <f>'[1]26'!G43</f>
        <v>0</v>
      </c>
      <c r="H4" s="90">
        <f>'[1]26'!H43</f>
        <v>44283.549999999916</v>
      </c>
      <c r="I4" s="90">
        <f>'[1]26'!I43</f>
        <v>39230.614999999998</v>
      </c>
      <c r="J4" s="90">
        <f>'[1]26'!J43</f>
        <v>453.22999999999729</v>
      </c>
      <c r="K4" s="90">
        <f>'[1]26'!K43</f>
        <v>1</v>
      </c>
      <c r="L4" s="9">
        <f>'[1]26'!L43</f>
        <v>40934.500000000015</v>
      </c>
      <c r="M4" s="15">
        <f>'[1]26'!M43</f>
        <v>101917</v>
      </c>
      <c r="N4" s="90">
        <f>'[1]26'!N43</f>
        <v>550</v>
      </c>
      <c r="O4" s="13">
        <f>'[1]26'!O43</f>
        <v>10065</v>
      </c>
      <c r="P4" s="90">
        <f>'[1]26'!P43</f>
        <v>5719.559999999823</v>
      </c>
      <c r="Q4" s="90">
        <f>'[1]26'!Q43</f>
        <v>0</v>
      </c>
      <c r="R4" s="13">
        <f>'[1]26'!R43</f>
        <v>175</v>
      </c>
      <c r="S4" s="90">
        <f>'[1]26'!S43</f>
        <v>4.4300000000052364</v>
      </c>
      <c r="T4" s="90">
        <f>'[1]26'!T43</f>
        <v>0</v>
      </c>
      <c r="U4" s="90">
        <f>'[1]26'!U43</f>
        <v>380000</v>
      </c>
      <c r="V4" s="90">
        <f>'[1]26'!V43</f>
        <v>28738.360000000022</v>
      </c>
    </row>
    <row r="5" spans="1:22" x14ac:dyDescent="0.25">
      <c r="A5" s="18"/>
      <c r="B5" s="19" t="s">
        <v>50</v>
      </c>
      <c r="C5" s="6">
        <f>C4+1</f>
        <v>381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2920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0" si="0">C5+1</f>
        <v>382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1407</v>
      </c>
      <c r="S6" s="23"/>
      <c r="T6" s="27"/>
      <c r="U6" s="28"/>
      <c r="V6" s="27"/>
    </row>
    <row r="7" spans="1:22" x14ac:dyDescent="0.25">
      <c r="A7" s="29" t="s">
        <v>288</v>
      </c>
      <c r="B7" s="19" t="s">
        <v>32</v>
      </c>
      <c r="C7" s="6">
        <f t="shared" si="0"/>
        <v>383</v>
      </c>
      <c r="D7" s="20"/>
      <c r="E7" s="21">
        <v>500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29" t="s">
        <v>289</v>
      </c>
      <c r="B8" s="19" t="s">
        <v>32</v>
      </c>
      <c r="C8" s="6">
        <f t="shared" si="0"/>
        <v>384</v>
      </c>
      <c r="D8" s="20"/>
      <c r="E8" s="21"/>
      <c r="F8" s="22">
        <v>582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290</v>
      </c>
      <c r="B9" s="19" t="s">
        <v>291</v>
      </c>
      <c r="C9" s="6">
        <f t="shared" si="0"/>
        <v>385</v>
      </c>
      <c r="D9" s="20"/>
      <c r="E9" s="21">
        <v>5730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29" t="s">
        <v>292</v>
      </c>
      <c r="B10" s="19" t="s">
        <v>291</v>
      </c>
      <c r="C10" s="6">
        <f t="shared" si="0"/>
        <v>386</v>
      </c>
      <c r="D10" s="20"/>
      <c r="E10" s="21"/>
      <c r="F10" s="22"/>
      <c r="G10" s="22"/>
      <c r="H10" s="23">
        <v>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387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388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389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390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19"/>
      <c r="C15" s="6">
        <f t="shared" si="0"/>
        <v>391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392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30"/>
      <c r="C17" s="6">
        <f t="shared" si="0"/>
        <v>393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29"/>
      <c r="B18" s="19" t="s">
        <v>50</v>
      </c>
      <c r="C18" s="6">
        <f t="shared" si="0"/>
        <v>394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29"/>
      <c r="B19" s="19" t="s">
        <v>51</v>
      </c>
      <c r="C19" s="6">
        <f t="shared" si="0"/>
        <v>395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29"/>
      <c r="B20" s="30"/>
      <c r="C20" s="6">
        <f t="shared" si="0"/>
        <v>396</v>
      </c>
      <c r="D20" s="31"/>
      <c r="E20" s="32"/>
      <c r="F20" s="33"/>
      <c r="G20" s="33"/>
      <c r="H20" s="34"/>
      <c r="I20" s="34"/>
      <c r="J20" s="34"/>
      <c r="K20" s="34"/>
      <c r="L20" s="35"/>
      <c r="M20" s="34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229"/>
      <c r="B21" s="230"/>
      <c r="C21" s="6"/>
      <c r="D21" s="40">
        <f>SUM(D4:D20)</f>
        <v>2776</v>
      </c>
      <c r="E21" s="41">
        <f t="shared" ref="E21:O21" si="1">SUM(E4:E20)</f>
        <v>7061</v>
      </c>
      <c r="F21" s="42">
        <f t="shared" si="1"/>
        <v>1302.3920000000001</v>
      </c>
      <c r="G21" s="42">
        <f t="shared" si="1"/>
        <v>0</v>
      </c>
      <c r="H21" s="42">
        <f t="shared" si="1"/>
        <v>44783.549999999916</v>
      </c>
      <c r="I21" s="42">
        <f t="shared" si="1"/>
        <v>39230.614999999998</v>
      </c>
      <c r="J21" s="42">
        <f t="shared" si="1"/>
        <v>453.22999999999729</v>
      </c>
      <c r="K21" s="42">
        <f t="shared" si="1"/>
        <v>1</v>
      </c>
      <c r="L21" s="43">
        <f t="shared" si="1"/>
        <v>40934.500000000015</v>
      </c>
      <c r="M21" s="43">
        <f t="shared" si="1"/>
        <v>101917</v>
      </c>
      <c r="N21" s="45">
        <f t="shared" si="1"/>
        <v>550</v>
      </c>
      <c r="O21" s="41">
        <f t="shared" si="1"/>
        <v>12985</v>
      </c>
      <c r="P21" s="42">
        <f>SUM(P4:P20)</f>
        <v>5719.559999999823</v>
      </c>
      <c r="Q21" s="42">
        <f t="shared" ref="Q21:V21" si="2">SUM(Q4:Q20)</f>
        <v>0</v>
      </c>
      <c r="R21" s="41">
        <f t="shared" si="2"/>
        <v>1582</v>
      </c>
      <c r="S21" s="42">
        <f t="shared" si="2"/>
        <v>4.4300000000052364</v>
      </c>
      <c r="T21" s="42">
        <f t="shared" si="2"/>
        <v>0</v>
      </c>
      <c r="U21" s="42">
        <f t="shared" si="2"/>
        <v>380000</v>
      </c>
      <c r="V21" s="42">
        <f t="shared" si="2"/>
        <v>28738.360000000022</v>
      </c>
    </row>
    <row r="22" spans="1:22" x14ac:dyDescent="0.25">
      <c r="A22" s="46" t="s">
        <v>36</v>
      </c>
      <c r="B22" s="46" t="s">
        <v>37</v>
      </c>
      <c r="C22" s="47">
        <v>190</v>
      </c>
      <c r="D22" s="48"/>
      <c r="E22" s="49"/>
      <c r="F22" s="50"/>
      <c r="G22" s="50"/>
      <c r="H22" s="50"/>
      <c r="I22" s="50"/>
      <c r="J22" s="50"/>
      <c r="K22" s="50"/>
      <c r="L22" s="51"/>
      <c r="M22" s="50"/>
      <c r="N22" s="52"/>
      <c r="O22" s="53"/>
      <c r="P22" s="50"/>
      <c r="Q22" s="54"/>
      <c r="R22" s="53"/>
      <c r="S22" s="50"/>
      <c r="T22" s="54"/>
      <c r="U22" s="55"/>
      <c r="V22" s="54"/>
    </row>
    <row r="23" spans="1:22" x14ac:dyDescent="0.25">
      <c r="A23" s="18" t="s">
        <v>91</v>
      </c>
      <c r="B23" s="19" t="s">
        <v>40</v>
      </c>
      <c r="C23" s="47">
        <f>C22+1</f>
        <v>191</v>
      </c>
      <c r="D23" s="20"/>
      <c r="E23" s="21">
        <v>4740</v>
      </c>
      <c r="F23" s="22"/>
      <c r="G23" s="22"/>
      <c r="H23" s="23"/>
      <c r="I23" s="23"/>
      <c r="J23" s="23"/>
      <c r="K23" s="23"/>
      <c r="L23" s="24"/>
      <c r="M23" s="23"/>
      <c r="N23" s="25"/>
      <c r="O23" s="26">
        <v>-4065</v>
      </c>
      <c r="P23" s="23"/>
      <c r="Q23" s="27"/>
      <c r="R23" s="26">
        <v>-675</v>
      </c>
      <c r="S23" s="23"/>
      <c r="T23" s="27"/>
      <c r="U23" s="28"/>
      <c r="V23" s="27"/>
    </row>
    <row r="24" spans="1:22" x14ac:dyDescent="0.25">
      <c r="A24" s="18"/>
      <c r="B24" s="19"/>
      <c r="C24" s="47">
        <f t="shared" ref="C24:C33" si="3">C23+1</f>
        <v>192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193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195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196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197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199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30"/>
      <c r="C32" s="47">
        <f t="shared" si="3"/>
        <v>200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56"/>
      <c r="B33" s="57"/>
      <c r="C33" s="47">
        <f t="shared" si="3"/>
        <v>201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SUM(D22:D33)</f>
        <v>0</v>
      </c>
      <c r="E34" s="59">
        <f t="shared" ref="E34:V34" si="4">SUM(E22:E33)</f>
        <v>4740</v>
      </c>
      <c r="F34" s="60">
        <f t="shared" si="4"/>
        <v>0</v>
      </c>
      <c r="G34" s="60">
        <f t="shared" si="4"/>
        <v>0</v>
      </c>
      <c r="H34" s="60">
        <f t="shared" si="4"/>
        <v>0</v>
      </c>
      <c r="I34" s="60">
        <f t="shared" si="4"/>
        <v>0</v>
      </c>
      <c r="J34" s="60">
        <f t="shared" si="4"/>
        <v>0</v>
      </c>
      <c r="K34" s="60">
        <f t="shared" si="4"/>
        <v>0</v>
      </c>
      <c r="L34" s="61">
        <f t="shared" si="4"/>
        <v>0</v>
      </c>
      <c r="M34" s="61">
        <f t="shared" si="4"/>
        <v>0</v>
      </c>
      <c r="N34" s="60">
        <f t="shared" si="4"/>
        <v>0</v>
      </c>
      <c r="O34" s="59">
        <f t="shared" si="4"/>
        <v>-4065</v>
      </c>
      <c r="P34" s="60">
        <f t="shared" si="4"/>
        <v>0</v>
      </c>
      <c r="Q34" s="60">
        <f t="shared" si="4"/>
        <v>0</v>
      </c>
      <c r="R34" s="59">
        <f t="shared" si="4"/>
        <v>-675</v>
      </c>
      <c r="S34" s="60">
        <f t="shared" si="4"/>
        <v>0</v>
      </c>
      <c r="T34" s="60">
        <f t="shared" si="4"/>
        <v>0</v>
      </c>
      <c r="U34" s="60">
        <f t="shared" si="4"/>
        <v>0</v>
      </c>
      <c r="V34" s="60">
        <f t="shared" si="4"/>
        <v>0</v>
      </c>
    </row>
    <row r="35" spans="1:22" x14ac:dyDescent="0.25">
      <c r="A35" s="233" t="s">
        <v>41</v>
      </c>
      <c r="B35" s="234"/>
      <c r="C35" s="63">
        <v>430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19" t="s">
        <v>293</v>
      </c>
      <c r="B36" s="19" t="s">
        <v>294</v>
      </c>
      <c r="C36" s="73">
        <f>C35+1</f>
        <v>431</v>
      </c>
      <c r="D36" s="20">
        <v>800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138</v>
      </c>
      <c r="B37" s="19" t="s">
        <v>295</v>
      </c>
      <c r="C37" s="73">
        <f t="shared" ref="C37:C50" si="5">C36+1</f>
        <v>432</v>
      </c>
      <c r="D37" s="20">
        <v>104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138</v>
      </c>
      <c r="B38" s="72" t="s">
        <v>296</v>
      </c>
      <c r="C38" s="73">
        <f t="shared" si="5"/>
        <v>433</v>
      </c>
      <c r="D38" s="20">
        <v>288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99" t="s">
        <v>210</v>
      </c>
      <c r="B39" s="72" t="s">
        <v>297</v>
      </c>
      <c r="C39" s="73">
        <f t="shared" si="5"/>
        <v>434</v>
      </c>
      <c r="D39" s="20">
        <v>240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30" t="s">
        <v>298</v>
      </c>
      <c r="B40" s="19" t="s">
        <v>299</v>
      </c>
      <c r="C40" s="73">
        <f t="shared" si="5"/>
        <v>435</v>
      </c>
      <c r="D40" s="20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30" t="s">
        <v>300</v>
      </c>
      <c r="B41" s="30" t="s">
        <v>301</v>
      </c>
      <c r="C41" s="73">
        <f t="shared" si="5"/>
        <v>436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99"/>
      <c r="B42" s="30"/>
      <c r="C42" s="73">
        <f t="shared" si="5"/>
        <v>437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99"/>
      <c r="B43" s="30"/>
      <c r="C43" s="73">
        <f t="shared" si="5"/>
        <v>438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99"/>
      <c r="B44" s="30"/>
      <c r="C44" s="73">
        <f t="shared" si="5"/>
        <v>439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99"/>
      <c r="B45" s="30"/>
      <c r="C45" s="73">
        <f t="shared" si="5"/>
        <v>440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99"/>
      <c r="B46" s="30"/>
      <c r="C46" s="73">
        <f t="shared" si="5"/>
        <v>441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99"/>
      <c r="B47" s="30"/>
      <c r="C47" s="73">
        <f t="shared" si="5"/>
        <v>442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9"/>
      <c r="B48" s="30"/>
      <c r="C48" s="73">
        <f t="shared" si="5"/>
        <v>443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9"/>
      <c r="B49" s="19"/>
      <c r="C49" s="73">
        <f t="shared" si="5"/>
        <v>444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5"/>
        <v>445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>SUM(D35:D50)</f>
        <v>1932</v>
      </c>
      <c r="E51" s="76">
        <f t="shared" ref="E51:V51" si="6">SUM(E35:E50)</f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7">
        <f t="shared" si="6"/>
        <v>0</v>
      </c>
      <c r="O51" s="76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77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28983.96</v>
      </c>
      <c r="C52" s="82" t="s">
        <v>49</v>
      </c>
      <c r="D52" s="83">
        <f>D21+D34-D51</f>
        <v>844</v>
      </c>
      <c r="E52" s="83">
        <f t="shared" ref="E52:V52" si="7">E21+E34-E51</f>
        <v>11801</v>
      </c>
      <c r="F52" s="84">
        <f t="shared" si="7"/>
        <v>1302.3920000000001</v>
      </c>
      <c r="G52" s="84">
        <f t="shared" si="7"/>
        <v>0</v>
      </c>
      <c r="H52" s="84">
        <f t="shared" si="7"/>
        <v>44783.549999999916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40934.500000000015</v>
      </c>
      <c r="M52" s="85">
        <f t="shared" si="7"/>
        <v>101917</v>
      </c>
      <c r="N52" s="84">
        <f t="shared" si="7"/>
        <v>550</v>
      </c>
      <c r="O52" s="83">
        <f t="shared" si="7"/>
        <v>8920</v>
      </c>
      <c r="P52" s="84">
        <f t="shared" si="7"/>
        <v>5719.559999999823</v>
      </c>
      <c r="Q52" s="84">
        <f t="shared" si="7"/>
        <v>0</v>
      </c>
      <c r="R52" s="83">
        <f t="shared" si="7"/>
        <v>907</v>
      </c>
      <c r="S52" s="84">
        <f t="shared" si="7"/>
        <v>4.4300000000052364</v>
      </c>
      <c r="T52" s="84">
        <f t="shared" si="7"/>
        <v>0</v>
      </c>
      <c r="U52" s="84">
        <f t="shared" si="7"/>
        <v>380000</v>
      </c>
      <c r="V52" s="84">
        <f t="shared" si="7"/>
        <v>28738.360000000022</v>
      </c>
    </row>
  </sheetData>
  <mergeCells count="12">
    <mergeCell ref="U2:V2"/>
    <mergeCell ref="A21:B21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BAB6-CE5A-43C3-9273-D76C5650061A}">
  <dimension ref="A1:V52"/>
  <sheetViews>
    <sheetView rightToLeft="1" topLeftCell="A4" workbookViewId="0">
      <selection activeCell="B13" sqref="B13"/>
    </sheetView>
  </sheetViews>
  <sheetFormatPr defaultRowHeight="15" x14ac:dyDescent="0.25"/>
  <cols>
    <col min="1" max="1" width="30.28515625" bestFit="1" customWidth="1"/>
    <col min="2" max="2" width="34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386</v>
      </c>
      <c r="D4" s="13">
        <f>'[1]27'!D52</f>
        <v>844</v>
      </c>
      <c r="E4" s="13">
        <f>'[1]27'!E52</f>
        <v>11801</v>
      </c>
      <c r="F4" s="90">
        <f>'[1]27'!F52</f>
        <v>1302.3920000000001</v>
      </c>
      <c r="G4" s="90">
        <f>'[1]27'!G52</f>
        <v>0</v>
      </c>
      <c r="H4" s="90">
        <f>'[1]27'!H52</f>
        <v>44783.549999999916</v>
      </c>
      <c r="I4" s="90">
        <f>'[1]27'!I52</f>
        <v>39230.614999999998</v>
      </c>
      <c r="J4" s="90">
        <f>'[1]27'!J52</f>
        <v>453.22999999999729</v>
      </c>
      <c r="K4" s="90">
        <f>'[1]27'!K52</f>
        <v>1</v>
      </c>
      <c r="L4" s="9">
        <f>'[1]27'!L52</f>
        <v>40934.500000000015</v>
      </c>
      <c r="M4" s="15">
        <f>'[1]27'!M52</f>
        <v>101917</v>
      </c>
      <c r="N4" s="90">
        <f>'[1]27'!N52</f>
        <v>550</v>
      </c>
      <c r="O4" s="13">
        <f>'[1]27'!O52</f>
        <v>8920</v>
      </c>
      <c r="P4" s="90">
        <f>'[1]27'!P52</f>
        <v>5719.559999999823</v>
      </c>
      <c r="Q4" s="90">
        <f>'[1]27'!Q52</f>
        <v>0</v>
      </c>
      <c r="R4" s="13">
        <f>'[1]27'!R52</f>
        <v>907</v>
      </c>
      <c r="S4" s="90">
        <f>'[1]27'!S52</f>
        <v>4.4300000000052364</v>
      </c>
      <c r="T4" s="90">
        <f>'[1]27'!T52</f>
        <v>0</v>
      </c>
      <c r="U4" s="90">
        <f>'[1]27'!U52</f>
        <v>380000</v>
      </c>
      <c r="V4" s="90">
        <f>'[1]27'!V52</f>
        <v>28738.360000000022</v>
      </c>
    </row>
    <row r="5" spans="1:22" x14ac:dyDescent="0.25">
      <c r="A5" s="18" t="s">
        <v>59</v>
      </c>
      <c r="B5" s="19" t="s">
        <v>50</v>
      </c>
      <c r="C5" s="6">
        <f>C4+1</f>
        <v>387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17000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9" si="0">C5+1</f>
        <v>388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23000</v>
      </c>
      <c r="U6" s="28"/>
      <c r="V6" s="27"/>
    </row>
    <row r="7" spans="1:22" x14ac:dyDescent="0.25">
      <c r="A7" s="18" t="s">
        <v>302</v>
      </c>
      <c r="B7" s="19" t="s">
        <v>303</v>
      </c>
      <c r="C7" s="6">
        <f t="shared" si="0"/>
        <v>389</v>
      </c>
      <c r="D7" s="20"/>
      <c r="E7" s="21">
        <v>700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304</v>
      </c>
      <c r="B8" s="19" t="s">
        <v>305</v>
      </c>
      <c r="C8" s="6">
        <f t="shared" si="0"/>
        <v>390</v>
      </c>
      <c r="D8" s="20"/>
      <c r="E8" s="21">
        <v>4295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50</v>
      </c>
      <c r="C9" s="6">
        <f t="shared" si="0"/>
        <v>391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5138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392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1635</v>
      </c>
      <c r="S10" s="23"/>
      <c r="T10" s="27"/>
      <c r="U10" s="28"/>
      <c r="V10" s="27"/>
    </row>
    <row r="11" spans="1:22" x14ac:dyDescent="0.25">
      <c r="A11" s="72"/>
      <c r="B11" s="19" t="s">
        <v>306</v>
      </c>
      <c r="C11" s="6" t="s">
        <v>307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>
        <v>545</v>
      </c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>C10+1</f>
        <v>393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394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395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396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397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398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51</v>
      </c>
      <c r="C18" s="6">
        <f t="shared" si="0"/>
        <v>399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/>
      <c r="C19" s="6">
        <f t="shared" si="0"/>
        <v>400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844</v>
      </c>
      <c r="E20" s="41">
        <f t="shared" si="1"/>
        <v>16796</v>
      </c>
      <c r="F20" s="42">
        <f t="shared" si="1"/>
        <v>1302.3920000000001</v>
      </c>
      <c r="G20" s="42">
        <f t="shared" si="1"/>
        <v>0</v>
      </c>
      <c r="H20" s="42">
        <f t="shared" si="1"/>
        <v>44783.549999999916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40934.500000000015</v>
      </c>
      <c r="M20" s="43">
        <f t="shared" si="1"/>
        <v>101917</v>
      </c>
      <c r="N20" s="45">
        <f t="shared" si="1"/>
        <v>550</v>
      </c>
      <c r="O20" s="41">
        <f t="shared" si="1"/>
        <v>14603</v>
      </c>
      <c r="P20" s="42">
        <f t="shared" si="1"/>
        <v>5719.559999999823</v>
      </c>
      <c r="Q20" s="42">
        <f t="shared" si="1"/>
        <v>17000</v>
      </c>
      <c r="R20" s="41">
        <f t="shared" si="1"/>
        <v>2542</v>
      </c>
      <c r="S20" s="42">
        <f t="shared" si="1"/>
        <v>4.4300000000052364</v>
      </c>
      <c r="T20" s="42">
        <f t="shared" si="1"/>
        <v>23000</v>
      </c>
      <c r="U20" s="42">
        <f t="shared" si="1"/>
        <v>380000</v>
      </c>
      <c r="V20" s="42">
        <f t="shared" si="1"/>
        <v>28738.360000000022</v>
      </c>
    </row>
    <row r="21" spans="1:22" x14ac:dyDescent="0.25">
      <c r="A21" s="46" t="s">
        <v>36</v>
      </c>
      <c r="B21" s="46" t="s">
        <v>37</v>
      </c>
      <c r="C21" s="47">
        <v>191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308</v>
      </c>
      <c r="B22" s="19" t="s">
        <v>40</v>
      </c>
      <c r="C22" s="47">
        <f>C21+1</f>
        <v>192</v>
      </c>
      <c r="D22" s="20"/>
      <c r="E22" s="21">
        <v>5927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-4520</v>
      </c>
      <c r="P22" s="23"/>
      <c r="Q22" s="27"/>
      <c r="R22" s="26">
        <v>-1407</v>
      </c>
      <c r="S22" s="23"/>
      <c r="T22" s="27"/>
      <c r="U22" s="28"/>
      <c r="V22" s="27"/>
    </row>
    <row r="23" spans="1:22" x14ac:dyDescent="0.25">
      <c r="A23" s="18" t="s">
        <v>38</v>
      </c>
      <c r="B23" s="19" t="s">
        <v>22</v>
      </c>
      <c r="C23" s="47">
        <f t="shared" ref="C23:C31" si="2">C22+1</f>
        <v>193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17000</v>
      </c>
      <c r="Q23" s="27">
        <v>-17000</v>
      </c>
      <c r="R23" s="26"/>
      <c r="S23" s="23"/>
      <c r="T23" s="27"/>
      <c r="U23" s="28"/>
      <c r="V23" s="27"/>
    </row>
    <row r="24" spans="1:22" x14ac:dyDescent="0.25">
      <c r="A24" s="18" t="s">
        <v>39</v>
      </c>
      <c r="B24" s="19" t="s">
        <v>25</v>
      </c>
      <c r="C24" s="47">
        <f t="shared" si="2"/>
        <v>194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23000</v>
      </c>
      <c r="T24" s="27">
        <v>-23000</v>
      </c>
      <c r="U24" s="28"/>
      <c r="V24" s="27"/>
    </row>
    <row r="25" spans="1:22" x14ac:dyDescent="0.25">
      <c r="A25" s="18" t="s">
        <v>309</v>
      </c>
      <c r="B25" s="19" t="s">
        <v>90</v>
      </c>
      <c r="C25" s="47">
        <f t="shared" si="2"/>
        <v>195</v>
      </c>
      <c r="D25" s="20"/>
      <c r="E25" s="21"/>
      <c r="F25" s="22"/>
      <c r="G25" s="22"/>
      <c r="H25" s="23">
        <v>55000</v>
      </c>
      <c r="I25" s="23"/>
      <c r="J25" s="23"/>
      <c r="K25" s="23"/>
      <c r="L25" s="24">
        <v>-30000</v>
      </c>
      <c r="M25" s="23"/>
      <c r="N25" s="25"/>
      <c r="O25" s="26"/>
      <c r="P25" s="23">
        <v>-17000</v>
      </c>
      <c r="Q25" s="27"/>
      <c r="R25" s="26"/>
      <c r="S25" s="23">
        <v>-8000</v>
      </c>
      <c r="T25" s="27"/>
      <c r="U25" s="28"/>
      <c r="V25" s="27"/>
    </row>
    <row r="26" spans="1:22" x14ac:dyDescent="0.25">
      <c r="A26" s="18" t="s">
        <v>310</v>
      </c>
      <c r="B26" s="19" t="s">
        <v>311</v>
      </c>
      <c r="C26" s="47">
        <f t="shared" si="2"/>
        <v>196</v>
      </c>
      <c r="D26" s="20"/>
      <c r="E26" s="21">
        <v>-21500</v>
      </c>
      <c r="F26" s="22"/>
      <c r="G26" s="22"/>
      <c r="H26" s="23">
        <v>21500</v>
      </c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312</v>
      </c>
      <c r="B27" s="19" t="s">
        <v>313</v>
      </c>
      <c r="C27" s="47">
        <f t="shared" si="2"/>
        <v>197</v>
      </c>
      <c r="D27" s="20"/>
      <c r="E27" s="21"/>
      <c r="F27" s="22">
        <v>-1090</v>
      </c>
      <c r="G27" s="22"/>
      <c r="H27" s="23"/>
      <c r="I27" s="23">
        <v>1090</v>
      </c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198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199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308</v>
      </c>
      <c r="B30" s="19" t="s">
        <v>40</v>
      </c>
      <c r="C30" s="47">
        <f t="shared" si="2"/>
        <v>200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ht="15.75" thickBot="1" x14ac:dyDescent="0.3">
      <c r="A31" s="107"/>
      <c r="B31" s="108"/>
      <c r="C31" s="47">
        <f t="shared" si="2"/>
        <v>201</v>
      </c>
      <c r="D31" s="31"/>
      <c r="E31" s="32"/>
      <c r="F31" s="33"/>
      <c r="G31" s="33"/>
      <c r="H31" s="34"/>
      <c r="I31" s="34"/>
      <c r="J31" s="34"/>
      <c r="K31" s="34"/>
      <c r="L31" s="35"/>
      <c r="M31" s="34"/>
      <c r="N31" s="36"/>
      <c r="O31" s="37"/>
      <c r="P31" s="34"/>
      <c r="Q31" s="38"/>
      <c r="R31" s="37"/>
      <c r="S31" s="34"/>
      <c r="T31" s="38"/>
      <c r="U31" s="39"/>
      <c r="V31" s="38"/>
    </row>
    <row r="32" spans="1:22" ht="15.75" thickBot="1" x14ac:dyDescent="0.3">
      <c r="A32" s="231"/>
      <c r="B32" s="232"/>
      <c r="C32" s="58"/>
      <c r="D32" s="59">
        <f>SUM(D21:D31)</f>
        <v>0</v>
      </c>
      <c r="E32" s="59">
        <f t="shared" ref="E32:V32" si="3">SUM(E21:E31)</f>
        <v>-15573</v>
      </c>
      <c r="F32" s="60">
        <f t="shared" si="3"/>
        <v>-1090</v>
      </c>
      <c r="G32" s="60">
        <f t="shared" si="3"/>
        <v>0</v>
      </c>
      <c r="H32" s="60">
        <f t="shared" si="3"/>
        <v>76500</v>
      </c>
      <c r="I32" s="60">
        <f t="shared" si="3"/>
        <v>1090</v>
      </c>
      <c r="J32" s="60">
        <f t="shared" si="3"/>
        <v>0</v>
      </c>
      <c r="K32" s="60">
        <f t="shared" si="3"/>
        <v>0</v>
      </c>
      <c r="L32" s="61">
        <f t="shared" si="3"/>
        <v>-30000</v>
      </c>
      <c r="M32" s="61">
        <f t="shared" si="3"/>
        <v>0</v>
      </c>
      <c r="N32" s="60">
        <f t="shared" si="3"/>
        <v>0</v>
      </c>
      <c r="O32" s="59">
        <f t="shared" si="3"/>
        <v>-4520</v>
      </c>
      <c r="P32" s="60">
        <f t="shared" si="3"/>
        <v>0</v>
      </c>
      <c r="Q32" s="60">
        <f t="shared" si="3"/>
        <v>-17000</v>
      </c>
      <c r="R32" s="59">
        <f t="shared" si="3"/>
        <v>-1407</v>
      </c>
      <c r="S32" s="60">
        <f t="shared" si="3"/>
        <v>15000</v>
      </c>
      <c r="T32" s="60">
        <f t="shared" si="3"/>
        <v>-23000</v>
      </c>
      <c r="U32" s="60">
        <f t="shared" si="3"/>
        <v>0</v>
      </c>
      <c r="V32" s="60">
        <f t="shared" si="3"/>
        <v>0</v>
      </c>
    </row>
    <row r="33" spans="1:22" x14ac:dyDescent="0.25">
      <c r="A33" s="233" t="s">
        <v>41</v>
      </c>
      <c r="B33" s="234"/>
      <c r="C33" s="63">
        <v>436</v>
      </c>
      <c r="D33" s="64"/>
      <c r="E33" s="65"/>
      <c r="F33" s="66"/>
      <c r="G33" s="66"/>
      <c r="H33" s="66"/>
      <c r="I33" s="66"/>
      <c r="J33" s="66"/>
      <c r="K33" s="66"/>
      <c r="L33" s="67"/>
      <c r="M33" s="66"/>
      <c r="N33" s="68"/>
      <c r="O33" s="69"/>
      <c r="P33" s="66"/>
      <c r="Q33" s="70"/>
      <c r="R33" s="69"/>
      <c r="S33" s="66"/>
      <c r="T33" s="70"/>
      <c r="U33" s="71"/>
      <c r="V33" s="70"/>
    </row>
    <row r="34" spans="1:22" x14ac:dyDescent="0.25">
      <c r="A34" s="19" t="s">
        <v>314</v>
      </c>
      <c r="B34" s="72" t="s">
        <v>315</v>
      </c>
      <c r="C34" s="73">
        <f>C33+1</f>
        <v>437</v>
      </c>
      <c r="D34" s="20">
        <v>300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85</v>
      </c>
      <c r="B35" s="72" t="s">
        <v>58</v>
      </c>
      <c r="C35" s="73">
        <f t="shared" ref="C35:C50" si="4">C34+1</f>
        <v>438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30</v>
      </c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9"/>
      <c r="B38" s="72"/>
      <c r="C38" s="73">
        <f t="shared" si="4"/>
        <v>441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452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453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 t="shared" ref="D51:V51" si="5">SUM(D33:D50)</f>
        <v>300</v>
      </c>
      <c r="E51" s="76">
        <f t="shared" si="5"/>
        <v>0</v>
      </c>
      <c r="F51" s="77">
        <f t="shared" si="5"/>
        <v>0</v>
      </c>
      <c r="G51" s="77">
        <f t="shared" si="5"/>
        <v>0</v>
      </c>
      <c r="H51" s="77">
        <f t="shared" si="5"/>
        <v>0</v>
      </c>
      <c r="I51" s="77">
        <f t="shared" si="5"/>
        <v>0</v>
      </c>
      <c r="J51" s="77">
        <f t="shared" si="5"/>
        <v>0</v>
      </c>
      <c r="K51" s="77">
        <f t="shared" si="5"/>
        <v>0</v>
      </c>
      <c r="L51" s="78">
        <f t="shared" si="5"/>
        <v>0</v>
      </c>
      <c r="M51" s="78">
        <f t="shared" si="5"/>
        <v>0</v>
      </c>
      <c r="N51" s="77">
        <f t="shared" si="5"/>
        <v>0</v>
      </c>
      <c r="O51" s="76">
        <f t="shared" si="5"/>
        <v>0</v>
      </c>
      <c r="P51" s="77">
        <f t="shared" si="5"/>
        <v>0</v>
      </c>
      <c r="Q51" s="77">
        <f t="shared" si="5"/>
        <v>0</v>
      </c>
      <c r="R51" s="76">
        <f t="shared" si="5"/>
        <v>30</v>
      </c>
      <c r="S51" s="77">
        <f t="shared" si="5"/>
        <v>0</v>
      </c>
      <c r="T51" s="77">
        <f t="shared" si="5"/>
        <v>0</v>
      </c>
      <c r="U51" s="77">
        <f t="shared" si="5"/>
        <v>0</v>
      </c>
      <c r="V51" s="77">
        <f t="shared" si="5"/>
        <v>0</v>
      </c>
    </row>
    <row r="52" spans="1:22" ht="15.75" thickBot="1" x14ac:dyDescent="0.3">
      <c r="A52" s="80" t="s">
        <v>48</v>
      </c>
      <c r="B52" s="184">
        <f>D52+E52+F52*5+G52*3.5+O52+R52</f>
        <v>14016.96</v>
      </c>
      <c r="C52" s="82" t="s">
        <v>49</v>
      </c>
      <c r="D52" s="83">
        <f t="shared" ref="D52:V52" si="6">D20+D32-D51</f>
        <v>544</v>
      </c>
      <c r="E52" s="83">
        <f t="shared" si="6"/>
        <v>1223</v>
      </c>
      <c r="F52" s="84">
        <f t="shared" si="6"/>
        <v>212.39200000000005</v>
      </c>
      <c r="G52" s="84">
        <f t="shared" si="6"/>
        <v>0</v>
      </c>
      <c r="H52" s="84">
        <f t="shared" si="6"/>
        <v>121283.54999999992</v>
      </c>
      <c r="I52" s="84">
        <f t="shared" si="6"/>
        <v>40320.614999999998</v>
      </c>
      <c r="J52" s="84">
        <f t="shared" si="6"/>
        <v>453.22999999999729</v>
      </c>
      <c r="K52" s="84">
        <f t="shared" si="6"/>
        <v>1</v>
      </c>
      <c r="L52" s="85">
        <f t="shared" si="6"/>
        <v>10934.500000000015</v>
      </c>
      <c r="M52" s="85">
        <f t="shared" si="6"/>
        <v>101917</v>
      </c>
      <c r="N52" s="84">
        <f t="shared" si="6"/>
        <v>550</v>
      </c>
      <c r="O52" s="83">
        <f t="shared" si="6"/>
        <v>10083</v>
      </c>
      <c r="P52" s="84">
        <f t="shared" si="6"/>
        <v>5719.559999999823</v>
      </c>
      <c r="Q52" s="84">
        <f t="shared" si="6"/>
        <v>0</v>
      </c>
      <c r="R52" s="83">
        <f t="shared" si="6"/>
        <v>1105</v>
      </c>
      <c r="S52" s="84">
        <f t="shared" si="6"/>
        <v>15004.430000000006</v>
      </c>
      <c r="T52" s="84">
        <f t="shared" si="6"/>
        <v>0</v>
      </c>
      <c r="U52" s="84">
        <f t="shared" si="6"/>
        <v>380000</v>
      </c>
      <c r="V52" s="84">
        <f t="shared" si="6"/>
        <v>28738.360000000022</v>
      </c>
    </row>
  </sheetData>
  <mergeCells count="12">
    <mergeCell ref="U2:V2"/>
    <mergeCell ref="A20:B20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C88-EA63-4E07-ACB9-0AAD6E2AF3A8}">
  <dimension ref="A1:V49"/>
  <sheetViews>
    <sheetView rightToLeft="1" workbookViewId="0">
      <selection activeCell="B14" sqref="B14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1" t="s">
        <v>6</v>
      </c>
      <c r="I2" s="256"/>
      <c r="J2" s="256"/>
      <c r="K2" s="256"/>
      <c r="L2" s="256"/>
      <c r="M2" s="256"/>
      <c r="N2" s="257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186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392</v>
      </c>
      <c r="D4" s="13">
        <f>'[1]28'!D52</f>
        <v>544</v>
      </c>
      <c r="E4" s="13">
        <f>'[1]28'!E52</f>
        <v>1223</v>
      </c>
      <c r="F4" s="90">
        <f>'[1]28'!F52</f>
        <v>212.39200000000005</v>
      </c>
      <c r="G4" s="90">
        <f>'[1]28'!G52</f>
        <v>0</v>
      </c>
      <c r="H4" s="90">
        <f>'[1]28'!H52</f>
        <v>121283.54999999992</v>
      </c>
      <c r="I4" s="90">
        <f>'[1]28'!I52</f>
        <v>40320.614999999998</v>
      </c>
      <c r="J4" s="90">
        <f>'[1]28'!J52</f>
        <v>453.22999999999729</v>
      </c>
      <c r="K4" s="90">
        <f>'[1]28'!K52</f>
        <v>1</v>
      </c>
      <c r="L4" s="9">
        <f>'[1]28'!L52</f>
        <v>10934.500000000015</v>
      </c>
      <c r="M4" s="89">
        <f>'[1]28'!M52</f>
        <v>101917</v>
      </c>
      <c r="N4" s="90">
        <f>'[1]28'!N52</f>
        <v>550</v>
      </c>
      <c r="O4" s="13">
        <f>'[1]28'!O52</f>
        <v>10083</v>
      </c>
      <c r="P4" s="90">
        <f>'[1]28'!P52</f>
        <v>5719.559999999823</v>
      </c>
      <c r="Q4" s="90">
        <f>'[1]28'!Q52</f>
        <v>0</v>
      </c>
      <c r="R4" s="13">
        <f>'[1]28'!R52</f>
        <v>1105</v>
      </c>
      <c r="S4" s="90">
        <f>'[1]28'!S52</f>
        <v>15004.430000000006</v>
      </c>
      <c r="T4" s="90">
        <f>'[1]28'!T52</f>
        <v>0</v>
      </c>
      <c r="U4" s="90">
        <f>'[1]28'!U52</f>
        <v>380000</v>
      </c>
      <c r="V4" s="90">
        <f>'[1]28'!V52</f>
        <v>28738.360000000022</v>
      </c>
    </row>
    <row r="5" spans="1:22" x14ac:dyDescent="0.25">
      <c r="A5" s="18"/>
      <c r="B5" s="19" t="s">
        <v>50</v>
      </c>
      <c r="C5" s="6">
        <f>C4+1</f>
        <v>393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25"/>
      <c r="O5" s="26">
        <v>3518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394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25"/>
      <c r="O6" s="26"/>
      <c r="P6" s="23"/>
      <c r="Q6" s="27"/>
      <c r="R6" s="26">
        <v>1160</v>
      </c>
      <c r="S6" s="23"/>
      <c r="T6" s="27"/>
      <c r="U6" s="28"/>
      <c r="V6" s="27"/>
    </row>
    <row r="7" spans="1:22" x14ac:dyDescent="0.25">
      <c r="A7" s="72" t="s">
        <v>125</v>
      </c>
      <c r="B7" s="19" t="s">
        <v>316</v>
      </c>
      <c r="C7" s="6" t="s">
        <v>317</v>
      </c>
      <c r="D7" s="20"/>
      <c r="E7" s="21"/>
      <c r="F7" s="22"/>
      <c r="G7" s="22"/>
      <c r="H7" s="23">
        <v>5485</v>
      </c>
      <c r="I7" s="23"/>
      <c r="J7" s="23"/>
      <c r="K7" s="23"/>
      <c r="L7" s="24"/>
      <c r="M7" s="9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318</v>
      </c>
      <c r="B8" s="19" t="s">
        <v>319</v>
      </c>
      <c r="C8" s="6" t="s">
        <v>320</v>
      </c>
      <c r="D8" s="20"/>
      <c r="E8" s="21"/>
      <c r="F8" s="22"/>
      <c r="G8" s="22"/>
      <c r="H8" s="23">
        <v>6809.9</v>
      </c>
      <c r="I8" s="23"/>
      <c r="J8" s="23"/>
      <c r="K8" s="23"/>
      <c r="L8" s="24"/>
      <c r="M8" s="91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>C6+1</f>
        <v>395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396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397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398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399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400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401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 t="s"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C15+1</f>
        <v>402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403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544</v>
      </c>
      <c r="E19" s="41">
        <f t="shared" si="1"/>
        <v>1223</v>
      </c>
      <c r="F19" s="42">
        <f t="shared" si="1"/>
        <v>212.39200000000005</v>
      </c>
      <c r="G19" s="42">
        <f t="shared" si="1"/>
        <v>0</v>
      </c>
      <c r="H19" s="42">
        <f t="shared" si="1"/>
        <v>133578.44999999992</v>
      </c>
      <c r="I19" s="42">
        <f t="shared" si="1"/>
        <v>40320.614999999998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10934.500000000015</v>
      </c>
      <c r="M19" s="93">
        <f t="shared" si="1"/>
        <v>101917</v>
      </c>
      <c r="N19" s="45">
        <f t="shared" si="1"/>
        <v>550</v>
      </c>
      <c r="O19" s="41">
        <f t="shared" si="1"/>
        <v>13601</v>
      </c>
      <c r="P19" s="42">
        <f t="shared" si="1"/>
        <v>5719.559999999823</v>
      </c>
      <c r="Q19" s="42">
        <f t="shared" si="1"/>
        <v>0</v>
      </c>
      <c r="R19" s="41">
        <f t="shared" si="1"/>
        <v>2265</v>
      </c>
      <c r="S19" s="42">
        <f t="shared" si="1"/>
        <v>15004.430000000006</v>
      </c>
      <c r="T19" s="42">
        <f t="shared" si="1"/>
        <v>0</v>
      </c>
      <c r="U19" s="42">
        <f t="shared" si="1"/>
        <v>380000</v>
      </c>
      <c r="V19" s="42">
        <f t="shared" si="1"/>
        <v>28738.360000000022</v>
      </c>
    </row>
    <row r="20" spans="1:22" x14ac:dyDescent="0.25">
      <c r="A20" s="46" t="s">
        <v>36</v>
      </c>
      <c r="B20" s="46" t="s">
        <v>37</v>
      </c>
      <c r="C20" s="47">
        <v>197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264</v>
      </c>
      <c r="B21" s="19" t="s">
        <v>90</v>
      </c>
      <c r="C21" s="47">
        <f>C20+1</f>
        <v>198</v>
      </c>
      <c r="D21" s="20"/>
      <c r="E21" s="21"/>
      <c r="F21" s="22"/>
      <c r="G21" s="22"/>
      <c r="H21" s="23">
        <v>10000</v>
      </c>
      <c r="I21" s="23"/>
      <c r="J21" s="23"/>
      <c r="K21" s="23"/>
      <c r="L21" s="24">
        <v>-10000</v>
      </c>
      <c r="M21" s="91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25</v>
      </c>
      <c r="B22" s="19" t="s">
        <v>90</v>
      </c>
      <c r="C22" s="47">
        <f t="shared" ref="C22:C30" si="2">C21+1</f>
        <v>199</v>
      </c>
      <c r="D22" s="20"/>
      <c r="E22" s="21"/>
      <c r="F22" s="22"/>
      <c r="G22" s="22"/>
      <c r="H22" s="23">
        <v>15000</v>
      </c>
      <c r="I22" s="23"/>
      <c r="J22" s="23"/>
      <c r="K22" s="23"/>
      <c r="L22" s="24"/>
      <c r="M22" s="91"/>
      <c r="N22" s="25"/>
      <c r="O22" s="26"/>
      <c r="P22" s="23"/>
      <c r="Q22" s="27"/>
      <c r="R22" s="26"/>
      <c r="S22" s="23">
        <v>-15000</v>
      </c>
      <c r="T22" s="27"/>
      <c r="U22" s="28"/>
      <c r="V22" s="27"/>
    </row>
    <row r="23" spans="1:22" x14ac:dyDescent="0.25">
      <c r="A23" s="18"/>
      <c r="B23" s="19"/>
      <c r="C23" s="47">
        <f t="shared" si="2"/>
        <v>200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201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202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203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204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205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206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207</v>
      </c>
      <c r="D30" s="31"/>
      <c r="E30" s="32"/>
      <c r="F30" s="33"/>
      <c r="G30" s="33"/>
      <c r="H30" s="34"/>
      <c r="I30" s="34"/>
      <c r="J30" s="34"/>
      <c r="K30" s="34"/>
      <c r="L30" s="35"/>
      <c r="M30" s="92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0</v>
      </c>
      <c r="E31" s="59">
        <f t="shared" ref="E31:V31" si="3">SUM(E20:E30)</f>
        <v>0</v>
      </c>
      <c r="F31" s="60">
        <f t="shared" si="3"/>
        <v>0</v>
      </c>
      <c r="G31" s="60">
        <f t="shared" si="3"/>
        <v>0</v>
      </c>
      <c r="H31" s="60">
        <f t="shared" si="3"/>
        <v>25000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-10000</v>
      </c>
      <c r="M31" s="97">
        <f>SUM(M20:M30)</f>
        <v>0</v>
      </c>
      <c r="N31" s="60">
        <f t="shared" si="3"/>
        <v>0</v>
      </c>
      <c r="O31" s="59">
        <f t="shared" si="3"/>
        <v>0</v>
      </c>
      <c r="P31" s="60">
        <f t="shared" si="3"/>
        <v>0</v>
      </c>
      <c r="Q31" s="60">
        <f t="shared" si="3"/>
        <v>0</v>
      </c>
      <c r="R31" s="59">
        <f t="shared" si="3"/>
        <v>0</v>
      </c>
      <c r="S31" s="60">
        <f t="shared" si="3"/>
        <v>-15000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438</v>
      </c>
      <c r="D32" s="64"/>
      <c r="E32" s="65"/>
      <c r="F32" s="66"/>
      <c r="G32" s="66"/>
      <c r="H32" s="66"/>
      <c r="I32" s="66"/>
      <c r="J32" s="66"/>
      <c r="K32" s="66"/>
      <c r="L32" s="67"/>
      <c r="M32" s="98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322</v>
      </c>
      <c r="B33" s="19" t="s">
        <v>323</v>
      </c>
      <c r="C33" s="73">
        <f>C32+1</f>
        <v>439</v>
      </c>
      <c r="D33" s="20"/>
      <c r="E33" s="21"/>
      <c r="F33" s="22"/>
      <c r="G33" s="22"/>
      <c r="H33" s="23">
        <v>108010</v>
      </c>
      <c r="I33" s="23"/>
      <c r="J33" s="23"/>
      <c r="K33" s="23"/>
      <c r="L33" s="24"/>
      <c r="M33" s="9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138</v>
      </c>
      <c r="B34" s="72" t="s">
        <v>324</v>
      </c>
      <c r="C34" s="73">
        <f t="shared" ref="C34:C47" si="4">C33+1</f>
        <v>440</v>
      </c>
      <c r="D34" s="20">
        <v>49</v>
      </c>
      <c r="E34" s="21"/>
      <c r="F34" s="22"/>
      <c r="G34" s="22"/>
      <c r="H34" s="23"/>
      <c r="I34" s="23"/>
      <c r="J34" s="23"/>
      <c r="K34" s="23"/>
      <c r="L34" s="24"/>
      <c r="M34" s="9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325</v>
      </c>
      <c r="B35" s="72" t="s">
        <v>326</v>
      </c>
      <c r="C35" s="73">
        <f t="shared" si="4"/>
        <v>441</v>
      </c>
      <c r="D35" s="20">
        <v>800</v>
      </c>
      <c r="E35" s="21"/>
      <c r="F35" s="22"/>
      <c r="G35" s="22"/>
      <c r="H35" s="23"/>
      <c r="I35" s="23"/>
      <c r="J35" s="23"/>
      <c r="K35" s="23"/>
      <c r="L35" s="24"/>
      <c r="M35" s="9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442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443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72"/>
      <c r="C38" s="73">
        <f t="shared" si="4"/>
        <v>444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72"/>
      <c r="C39" s="73">
        <f t="shared" si="4"/>
        <v>445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4"/>
        <v>446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447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448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449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450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451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452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453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4"/>
      <c r="B48" s="75"/>
      <c r="C48" s="73"/>
      <c r="D48" s="76">
        <f t="shared" ref="D48:V48" si="5">SUM(D32:D47)</f>
        <v>849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108010</v>
      </c>
      <c r="I48" s="77">
        <f t="shared" si="5"/>
        <v>0</v>
      </c>
      <c r="J48" s="77">
        <f t="shared" si="5"/>
        <v>0</v>
      </c>
      <c r="K48" s="77">
        <f t="shared" si="5"/>
        <v>0</v>
      </c>
      <c r="L48" s="78">
        <f t="shared" si="5"/>
        <v>0</v>
      </c>
      <c r="M48" s="102">
        <f>SUM(M32:M47)</f>
        <v>0</v>
      </c>
      <c r="N48" s="77">
        <f t="shared" si="5"/>
        <v>0</v>
      </c>
      <c r="O48" s="76">
        <f t="shared" si="5"/>
        <v>0</v>
      </c>
      <c r="P48" s="77">
        <f t="shared" si="5"/>
        <v>0</v>
      </c>
      <c r="Q48" s="77">
        <f t="shared" si="5"/>
        <v>0</v>
      </c>
      <c r="R48" s="76">
        <f t="shared" si="5"/>
        <v>0</v>
      </c>
      <c r="S48" s="77">
        <f t="shared" si="5"/>
        <v>0</v>
      </c>
      <c r="T48" s="77">
        <f t="shared" si="5"/>
        <v>0</v>
      </c>
      <c r="U48" s="77">
        <f t="shared" si="5"/>
        <v>0</v>
      </c>
      <c r="V48" s="77">
        <f t="shared" si="5"/>
        <v>0</v>
      </c>
    </row>
    <row r="49" spans="1:22" ht="15.75" thickBot="1" x14ac:dyDescent="0.3">
      <c r="A49" s="80" t="s">
        <v>48</v>
      </c>
      <c r="B49" s="184">
        <f>D49+E49+F49*5+G49*3.5+O49+R49</f>
        <v>17845.96</v>
      </c>
      <c r="C49" s="82" t="s">
        <v>49</v>
      </c>
      <c r="D49" s="83">
        <f t="shared" ref="D49:V49" si="6">D19+D31-D48</f>
        <v>-305</v>
      </c>
      <c r="E49" s="83">
        <f t="shared" si="6"/>
        <v>1223</v>
      </c>
      <c r="F49" s="84">
        <f t="shared" si="6"/>
        <v>212.39200000000005</v>
      </c>
      <c r="G49" s="84">
        <f t="shared" si="6"/>
        <v>0</v>
      </c>
      <c r="H49" s="84">
        <f t="shared" si="6"/>
        <v>50568.449999999924</v>
      </c>
      <c r="I49" s="84">
        <f t="shared" si="6"/>
        <v>40320.614999999998</v>
      </c>
      <c r="J49" s="84">
        <f t="shared" si="6"/>
        <v>453.22999999999729</v>
      </c>
      <c r="K49" s="84">
        <f t="shared" si="6"/>
        <v>1</v>
      </c>
      <c r="L49" s="85">
        <f t="shared" si="6"/>
        <v>934.50000000001455</v>
      </c>
      <c r="M49" s="103">
        <f>M19+M31-M48</f>
        <v>101917</v>
      </c>
      <c r="N49" s="84">
        <f t="shared" si="6"/>
        <v>550</v>
      </c>
      <c r="O49" s="83">
        <f t="shared" si="6"/>
        <v>13601</v>
      </c>
      <c r="P49" s="84">
        <f t="shared" si="6"/>
        <v>5719.559999999823</v>
      </c>
      <c r="Q49" s="84">
        <f t="shared" si="6"/>
        <v>0</v>
      </c>
      <c r="R49" s="83">
        <f t="shared" si="6"/>
        <v>2265</v>
      </c>
      <c r="S49" s="84">
        <f t="shared" si="6"/>
        <v>4.430000000005748</v>
      </c>
      <c r="T49" s="84">
        <f t="shared" si="6"/>
        <v>0</v>
      </c>
      <c r="U49" s="84">
        <f t="shared" si="6"/>
        <v>380000</v>
      </c>
      <c r="V49" s="84">
        <f t="shared" si="6"/>
        <v>28738.360000000022</v>
      </c>
    </row>
  </sheetData>
  <mergeCells count="12">
    <mergeCell ref="U2:V2"/>
    <mergeCell ref="A19:B19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884C-1D48-4F83-A3A5-C06FB97A8A49}">
  <dimension ref="A1:V56"/>
  <sheetViews>
    <sheetView rightToLeft="1" tabSelected="1" workbookViewId="0">
      <selection activeCell="A12" sqref="A12:XFD12"/>
    </sheetView>
  </sheetViews>
  <sheetFormatPr defaultRowHeight="15" x14ac:dyDescent="0.25"/>
  <cols>
    <col min="1" max="1" width="26.28515625" customWidth="1"/>
    <col min="2" max="2" width="35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4257812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30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185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186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186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394</v>
      </c>
      <c r="D4" s="13">
        <f>'[1]29'!D49</f>
        <v>-305</v>
      </c>
      <c r="E4" s="13">
        <f>'[1]29'!E49</f>
        <v>1223</v>
      </c>
      <c r="F4" s="90">
        <f>'[1]29'!F49</f>
        <v>212.39200000000005</v>
      </c>
      <c r="G4" s="90">
        <f>'[1]29'!G49</f>
        <v>0</v>
      </c>
      <c r="H4" s="90">
        <f>'[1]29'!H49</f>
        <v>50568.449999999924</v>
      </c>
      <c r="I4" s="90">
        <f>'[1]29'!I49</f>
        <v>40320.614999999998</v>
      </c>
      <c r="J4" s="90">
        <f>'[1]29'!J49</f>
        <v>453.22999999999729</v>
      </c>
      <c r="K4" s="90">
        <f>'[1]29'!K49</f>
        <v>1</v>
      </c>
      <c r="L4" s="9">
        <f>'[1]29'!L49</f>
        <v>934.50000000001455</v>
      </c>
      <c r="M4" s="89">
        <f>'[1]29'!M49</f>
        <v>101917</v>
      </c>
      <c r="N4" s="90">
        <f>'[1]29'!N49</f>
        <v>550</v>
      </c>
      <c r="O4" s="13">
        <f>'[1]29'!O49</f>
        <v>13601</v>
      </c>
      <c r="P4" s="90">
        <f>'[1]29'!P49</f>
        <v>5719.559999999823</v>
      </c>
      <c r="Q4" s="90">
        <f>'[1]29'!Q49</f>
        <v>0</v>
      </c>
      <c r="R4" s="13">
        <f>'[1]29'!R49</f>
        <v>2265</v>
      </c>
      <c r="S4" s="90">
        <f>'[1]29'!S49</f>
        <v>4.430000000005748</v>
      </c>
      <c r="T4" s="90">
        <f>'[1]29'!T49</f>
        <v>0</v>
      </c>
      <c r="U4" s="90">
        <f>'[1]29'!U49</f>
        <v>380000</v>
      </c>
      <c r="V4" s="90">
        <f>'[1]29'!V49</f>
        <v>28738.360000000022</v>
      </c>
    </row>
    <row r="5" spans="1:22" x14ac:dyDescent="0.25">
      <c r="A5" s="18"/>
      <c r="B5" s="19" t="s">
        <v>50</v>
      </c>
      <c r="C5" s="6">
        <f>C4+1</f>
        <v>395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25"/>
      <c r="O5" s="26">
        <v>5110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396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25"/>
      <c r="O6" s="26"/>
      <c r="P6" s="23"/>
      <c r="Q6" s="27"/>
      <c r="R6" s="26">
        <v>1450</v>
      </c>
      <c r="S6" s="23"/>
      <c r="T6" s="27"/>
      <c r="U6" s="28"/>
      <c r="V6" s="27"/>
    </row>
    <row r="7" spans="1:22" x14ac:dyDescent="0.25">
      <c r="A7" s="18" t="s">
        <v>327</v>
      </c>
      <c r="B7" s="19" t="s">
        <v>87</v>
      </c>
      <c r="C7" s="6">
        <f t="shared" si="0"/>
        <v>397</v>
      </c>
      <c r="D7" s="20"/>
      <c r="E7" s="21"/>
      <c r="F7" s="22"/>
      <c r="G7" s="22"/>
      <c r="H7" s="23">
        <v>1000</v>
      </c>
      <c r="I7" s="23"/>
      <c r="J7" s="23"/>
      <c r="K7" s="23"/>
      <c r="L7" s="24"/>
      <c r="M7" s="9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59</v>
      </c>
      <c r="B8" s="19" t="s">
        <v>50</v>
      </c>
      <c r="C8" s="6">
        <f t="shared" si="0"/>
        <v>398</v>
      </c>
      <c r="D8" s="20"/>
      <c r="E8" s="21"/>
      <c r="F8" s="22"/>
      <c r="G8" s="22"/>
      <c r="H8" s="23"/>
      <c r="I8" s="23"/>
      <c r="J8" s="23"/>
      <c r="K8" s="23"/>
      <c r="L8" s="24"/>
      <c r="M8" s="91"/>
      <c r="N8" s="25"/>
      <c r="O8" s="26"/>
      <c r="P8" s="23"/>
      <c r="Q8" s="27">
        <v>24477.759999999998</v>
      </c>
      <c r="R8" s="26"/>
      <c r="S8" s="23"/>
      <c r="T8" s="27"/>
      <c r="U8" s="28"/>
      <c r="V8" s="27"/>
    </row>
    <row r="9" spans="1:22" x14ac:dyDescent="0.25">
      <c r="A9" s="18" t="s">
        <v>60</v>
      </c>
      <c r="B9" s="19" t="s">
        <v>51</v>
      </c>
      <c r="C9" s="6">
        <f t="shared" si="0"/>
        <v>399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25"/>
      <c r="O9" s="26"/>
      <c r="P9" s="23"/>
      <c r="Q9" s="27"/>
      <c r="R9" s="26"/>
      <c r="S9" s="23"/>
      <c r="T9" s="27">
        <v>8749.9500000000007</v>
      </c>
      <c r="U9" s="28"/>
      <c r="V9" s="27"/>
    </row>
    <row r="10" spans="1:22" x14ac:dyDescent="0.25">
      <c r="A10" s="18" t="s">
        <v>328</v>
      </c>
      <c r="B10" s="19" t="s">
        <v>151</v>
      </c>
      <c r="C10" s="6">
        <f t="shared" si="0"/>
        <v>400</v>
      </c>
      <c r="D10" s="20"/>
      <c r="E10" s="21">
        <v>1000</v>
      </c>
      <c r="F10" s="22"/>
      <c r="G10" s="22"/>
      <c r="H10" s="23"/>
      <c r="I10" s="23"/>
      <c r="J10" s="23"/>
      <c r="K10" s="23"/>
      <c r="L10" s="24"/>
      <c r="M10" s="9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328</v>
      </c>
      <c r="B11" s="19" t="s">
        <v>145</v>
      </c>
      <c r="C11" s="6">
        <f t="shared" si="0"/>
        <v>401</v>
      </c>
      <c r="D11" s="20"/>
      <c r="E11" s="21">
        <v>500</v>
      </c>
      <c r="F11" s="22"/>
      <c r="G11" s="22"/>
      <c r="H11" s="23"/>
      <c r="I11" s="23"/>
      <c r="J11" s="23"/>
      <c r="K11" s="23"/>
      <c r="L11" s="24"/>
      <c r="M11" s="9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329</v>
      </c>
      <c r="B12" s="19" t="s">
        <v>145</v>
      </c>
      <c r="C12" s="6">
        <f t="shared" si="0"/>
        <v>402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9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403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25"/>
      <c r="O13" s="26">
        <v>3280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404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25"/>
      <c r="O14" s="26"/>
      <c r="P14" s="23"/>
      <c r="Q14" s="27"/>
      <c r="R14" s="26">
        <v>1155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405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406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407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408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36"/>
      <c r="O18" s="37"/>
      <c r="P18" s="34"/>
      <c r="Q18" s="38"/>
      <c r="R18" s="37"/>
      <c r="S18" s="34"/>
      <c r="T18" s="38"/>
      <c r="U18" s="39"/>
      <c r="V18" s="38"/>
    </row>
    <row r="19" spans="1:22" x14ac:dyDescent="0.25">
      <c r="A19" s="18"/>
      <c r="B19" s="19" t="s">
        <v>50</v>
      </c>
      <c r="C19" s="6">
        <f t="shared" si="0"/>
        <v>409</v>
      </c>
      <c r="D19" s="31"/>
      <c r="E19" s="32"/>
      <c r="F19" s="33"/>
      <c r="G19" s="33"/>
      <c r="H19" s="34"/>
      <c r="I19" s="34"/>
      <c r="J19" s="34"/>
      <c r="K19" s="34"/>
      <c r="L19" s="35"/>
      <c r="M19" s="92"/>
      <c r="N19" s="36"/>
      <c r="O19" s="37"/>
      <c r="P19" s="34"/>
      <c r="Q19" s="38"/>
      <c r="R19" s="37"/>
      <c r="S19" s="34"/>
      <c r="T19" s="38"/>
      <c r="U19" s="39"/>
      <c r="V19" s="38"/>
    </row>
    <row r="20" spans="1:22" x14ac:dyDescent="0.25">
      <c r="A20" s="18"/>
      <c r="B20" s="19" t="s">
        <v>51</v>
      </c>
      <c r="C20" s="6">
        <f t="shared" si="0"/>
        <v>410</v>
      </c>
      <c r="D20" s="31"/>
      <c r="E20" s="32"/>
      <c r="F20" s="33"/>
      <c r="G20" s="33"/>
      <c r="H20" s="34"/>
      <c r="I20" s="34"/>
      <c r="J20" s="34"/>
      <c r="K20" s="34"/>
      <c r="L20" s="35"/>
      <c r="M20" s="92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18"/>
      <c r="B21" s="19"/>
      <c r="C21" s="6">
        <f t="shared" si="0"/>
        <v>411</v>
      </c>
      <c r="D21" s="31"/>
      <c r="E21" s="32"/>
      <c r="F21" s="33"/>
      <c r="G21" s="33"/>
      <c r="H21" s="34"/>
      <c r="I21" s="34"/>
      <c r="J21" s="34"/>
      <c r="K21" s="34"/>
      <c r="L21" s="35"/>
      <c r="M21" s="92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-305</v>
      </c>
      <c r="E22" s="41">
        <f t="shared" si="1"/>
        <v>4173</v>
      </c>
      <c r="F22" s="42">
        <f t="shared" si="1"/>
        <v>212.39200000000005</v>
      </c>
      <c r="G22" s="42">
        <f t="shared" si="1"/>
        <v>0</v>
      </c>
      <c r="H22" s="42">
        <f t="shared" si="1"/>
        <v>51568.449999999924</v>
      </c>
      <c r="I22" s="42">
        <f t="shared" si="1"/>
        <v>40320.614999999998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934.50000000001455</v>
      </c>
      <c r="M22" s="93">
        <f>SUM(M4:M21)</f>
        <v>101917</v>
      </c>
      <c r="N22" s="45">
        <f t="shared" si="1"/>
        <v>550</v>
      </c>
      <c r="O22" s="41">
        <f t="shared" si="1"/>
        <v>21991</v>
      </c>
      <c r="P22" s="42">
        <f t="shared" si="1"/>
        <v>5719.559999999823</v>
      </c>
      <c r="Q22" s="42">
        <f t="shared" si="1"/>
        <v>24477.759999999998</v>
      </c>
      <c r="R22" s="41">
        <f t="shared" si="1"/>
        <v>4870</v>
      </c>
      <c r="S22" s="42">
        <f t="shared" si="1"/>
        <v>4.430000000005748</v>
      </c>
      <c r="T22" s="42">
        <f t="shared" si="1"/>
        <v>8749.9500000000007</v>
      </c>
      <c r="U22" s="42">
        <f t="shared" si="1"/>
        <v>380000</v>
      </c>
      <c r="V22" s="42">
        <f t="shared" si="1"/>
        <v>28738.360000000022</v>
      </c>
    </row>
    <row r="23" spans="1:22" x14ac:dyDescent="0.25">
      <c r="A23" s="46" t="s">
        <v>36</v>
      </c>
      <c r="B23" s="46" t="s">
        <v>37</v>
      </c>
      <c r="C23" s="47">
        <v>199</v>
      </c>
      <c r="D23" s="48"/>
      <c r="E23" s="49"/>
      <c r="F23" s="50"/>
      <c r="G23" s="50"/>
      <c r="H23" s="50"/>
      <c r="I23" s="50"/>
      <c r="J23" s="50"/>
      <c r="K23" s="50"/>
      <c r="L23" s="51"/>
      <c r="M23" s="94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/>
      <c r="B24" s="19" t="s">
        <v>189</v>
      </c>
      <c r="C24" s="47">
        <f>C23+1</f>
        <v>200</v>
      </c>
      <c r="D24" s="20"/>
      <c r="E24" s="21">
        <v>2160</v>
      </c>
      <c r="F24" s="22"/>
      <c r="G24" s="22"/>
      <c r="H24" s="23"/>
      <c r="I24" s="23"/>
      <c r="J24" s="23"/>
      <c r="K24" s="23"/>
      <c r="L24" s="24"/>
      <c r="M24" s="9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 t="s">
        <v>330</v>
      </c>
      <c r="C25" s="47">
        <f t="shared" ref="C25:C30" si="2">C24+1</f>
        <v>201</v>
      </c>
      <c r="D25" s="20"/>
      <c r="E25" s="21"/>
      <c r="F25" s="22">
        <v>523</v>
      </c>
      <c r="G25" s="22"/>
      <c r="H25" s="23"/>
      <c r="I25" s="23"/>
      <c r="J25" s="23"/>
      <c r="K25" s="23"/>
      <c r="L25" s="24"/>
      <c r="M25" s="9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202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40</v>
      </c>
      <c r="B27" s="19" t="s">
        <v>10</v>
      </c>
      <c r="C27" s="47">
        <f t="shared" si="2"/>
        <v>203</v>
      </c>
      <c r="D27" s="20">
        <v>1533</v>
      </c>
      <c r="E27" s="21">
        <v>-1533</v>
      </c>
      <c r="F27" s="22"/>
      <c r="G27" s="22"/>
      <c r="H27" s="23"/>
      <c r="I27" s="23"/>
      <c r="J27" s="23"/>
      <c r="K27" s="23"/>
      <c r="L27" s="24"/>
      <c r="M27" s="9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91</v>
      </c>
      <c r="B28" s="19" t="s">
        <v>40</v>
      </c>
      <c r="C28" s="47">
        <f t="shared" si="2"/>
        <v>204</v>
      </c>
      <c r="D28" s="20"/>
      <c r="E28" s="21">
        <v>27386</v>
      </c>
      <c r="F28" s="22"/>
      <c r="G28" s="22"/>
      <c r="H28" s="23"/>
      <c r="I28" s="23"/>
      <c r="J28" s="23"/>
      <c r="K28" s="23"/>
      <c r="L28" s="24"/>
      <c r="M28" s="91"/>
      <c r="N28" s="25"/>
      <c r="O28" s="26">
        <v>-21991</v>
      </c>
      <c r="P28" s="23"/>
      <c r="Q28" s="27"/>
      <c r="R28" s="26">
        <v>-5395</v>
      </c>
      <c r="S28" s="23"/>
      <c r="T28" s="27"/>
      <c r="U28" s="28"/>
      <c r="V28" s="27"/>
    </row>
    <row r="29" spans="1:22" x14ac:dyDescent="0.25">
      <c r="A29" s="18" t="s">
        <v>331</v>
      </c>
      <c r="B29" s="19"/>
      <c r="C29" s="47">
        <f t="shared" si="2"/>
        <v>205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24</v>
      </c>
      <c r="B30" s="19" t="s">
        <v>40</v>
      </c>
      <c r="C30" s="47">
        <f t="shared" si="2"/>
        <v>206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 t="s">
        <v>332</v>
      </c>
      <c r="C31" s="47"/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25"/>
      <c r="O31" s="26"/>
      <c r="P31" s="23"/>
      <c r="Q31" s="27"/>
      <c r="R31" s="26">
        <v>525</v>
      </c>
      <c r="S31" s="23"/>
      <c r="T31" s="27"/>
      <c r="U31" s="28"/>
      <c r="V31" s="27"/>
    </row>
    <row r="32" spans="1:22" x14ac:dyDescent="0.25">
      <c r="A32" s="18"/>
      <c r="B32" s="19"/>
      <c r="C32" s="47">
        <f>C30+1</f>
        <v>207</v>
      </c>
      <c r="D32" s="20"/>
      <c r="E32" s="21"/>
      <c r="F32" s="22"/>
      <c r="G32" s="22"/>
      <c r="H32" s="23"/>
      <c r="I32" s="23"/>
      <c r="J32" s="23"/>
      <c r="K32" s="23"/>
      <c r="L32" s="24"/>
      <c r="M32" s="9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07" t="s">
        <v>40</v>
      </c>
      <c r="B33" s="108" t="s">
        <v>333</v>
      </c>
      <c r="C33" s="47">
        <f t="shared" ref="C33:C37" si="3">C32+1</f>
        <v>208</v>
      </c>
      <c r="D33" s="31"/>
      <c r="E33" s="32"/>
      <c r="F33" s="33"/>
      <c r="G33" s="33"/>
      <c r="H33" s="34"/>
      <c r="I33" s="34"/>
      <c r="J33" s="34"/>
      <c r="K33" s="34"/>
      <c r="L33" s="35"/>
      <c r="M33" s="92"/>
      <c r="N33" s="36"/>
      <c r="O33" s="37"/>
      <c r="P33" s="34"/>
      <c r="Q33" s="38"/>
      <c r="R33" s="37"/>
      <c r="S33" s="34"/>
      <c r="T33" s="38"/>
      <c r="U33" s="39"/>
      <c r="V33" s="38"/>
    </row>
    <row r="34" spans="1:22" x14ac:dyDescent="0.25">
      <c r="A34" s="107"/>
      <c r="B34" s="108"/>
      <c r="C34" s="47">
        <f t="shared" si="3"/>
        <v>209</v>
      </c>
      <c r="D34" s="31"/>
      <c r="E34" s="32"/>
      <c r="F34" s="33"/>
      <c r="G34" s="33"/>
      <c r="H34" s="34"/>
      <c r="I34" s="34"/>
      <c r="J34" s="34"/>
      <c r="K34" s="34"/>
      <c r="L34" s="35"/>
      <c r="M34" s="92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210</v>
      </c>
      <c r="D35" s="31"/>
      <c r="E35" s="32"/>
      <c r="F35" s="33"/>
      <c r="G35" s="33"/>
      <c r="H35" s="34"/>
      <c r="I35" s="34"/>
      <c r="J35" s="34"/>
      <c r="K35" s="34"/>
      <c r="L35" s="35"/>
      <c r="M35" s="92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211</v>
      </c>
      <c r="D36" s="31"/>
      <c r="E36" s="32"/>
      <c r="F36" s="33"/>
      <c r="G36" s="33"/>
      <c r="H36" s="34"/>
      <c r="I36" s="34"/>
      <c r="J36" s="34"/>
      <c r="K36" s="34"/>
      <c r="L36" s="35"/>
      <c r="M36" s="92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107"/>
      <c r="B37" s="108"/>
      <c r="C37" s="47">
        <f t="shared" si="3"/>
        <v>212</v>
      </c>
      <c r="D37" s="31"/>
      <c r="E37" s="32"/>
      <c r="F37" s="33"/>
      <c r="G37" s="33"/>
      <c r="H37" s="34"/>
      <c r="I37" s="34"/>
      <c r="J37" s="34"/>
      <c r="K37" s="34"/>
      <c r="L37" s="35"/>
      <c r="M37" s="92"/>
      <c r="N37" s="36"/>
      <c r="O37" s="37"/>
      <c r="P37" s="34"/>
      <c r="Q37" s="38"/>
      <c r="R37" s="37"/>
      <c r="S37" s="34"/>
      <c r="T37" s="38"/>
      <c r="U37" s="39"/>
      <c r="V37" s="38"/>
    </row>
    <row r="38" spans="1:22" ht="15.75" thickBot="1" x14ac:dyDescent="0.3">
      <c r="A38" s="231"/>
      <c r="B38" s="232"/>
      <c r="C38" s="58"/>
      <c r="D38" s="59">
        <f t="shared" ref="D38:V38" si="4">SUM(D23:D37)</f>
        <v>1533</v>
      </c>
      <c r="E38" s="59">
        <f t="shared" si="4"/>
        <v>28013</v>
      </c>
      <c r="F38" s="60">
        <f t="shared" si="4"/>
        <v>523</v>
      </c>
      <c r="G38" s="60">
        <f t="shared" si="4"/>
        <v>0</v>
      </c>
      <c r="H38" s="60">
        <f t="shared" si="4"/>
        <v>0</v>
      </c>
      <c r="I38" s="60">
        <f t="shared" si="4"/>
        <v>0</v>
      </c>
      <c r="J38" s="60">
        <f t="shared" si="4"/>
        <v>0</v>
      </c>
      <c r="K38" s="60">
        <f t="shared" si="4"/>
        <v>0</v>
      </c>
      <c r="L38" s="61">
        <f t="shared" si="4"/>
        <v>0</v>
      </c>
      <c r="M38" s="97">
        <f>SUM(M24:M37)</f>
        <v>0</v>
      </c>
      <c r="N38" s="60">
        <f t="shared" si="4"/>
        <v>0</v>
      </c>
      <c r="O38" s="59">
        <f t="shared" si="4"/>
        <v>-21991</v>
      </c>
      <c r="P38" s="60">
        <f t="shared" si="4"/>
        <v>0</v>
      </c>
      <c r="Q38" s="60">
        <f t="shared" si="4"/>
        <v>0</v>
      </c>
      <c r="R38" s="59">
        <f t="shared" si="4"/>
        <v>-4870</v>
      </c>
      <c r="S38" s="60">
        <f t="shared" si="4"/>
        <v>0</v>
      </c>
      <c r="T38" s="60">
        <f t="shared" si="4"/>
        <v>0</v>
      </c>
      <c r="U38" s="60">
        <f t="shared" si="4"/>
        <v>0</v>
      </c>
      <c r="V38" s="60">
        <f t="shared" si="4"/>
        <v>0</v>
      </c>
    </row>
    <row r="39" spans="1:22" x14ac:dyDescent="0.25">
      <c r="A39" s="233" t="s">
        <v>41</v>
      </c>
      <c r="B39" s="234"/>
      <c r="C39" s="63">
        <v>441</v>
      </c>
      <c r="D39" s="64"/>
      <c r="E39" s="65"/>
      <c r="F39" s="66"/>
      <c r="G39" s="66"/>
      <c r="H39" s="66"/>
      <c r="I39" s="66"/>
      <c r="J39" s="66"/>
      <c r="K39" s="66"/>
      <c r="L39" s="67"/>
      <c r="M39" s="98"/>
      <c r="N39" s="68"/>
      <c r="O39" s="69"/>
      <c r="P39" s="66"/>
      <c r="Q39" s="70"/>
      <c r="R39" s="69"/>
      <c r="S39" s="66"/>
      <c r="T39" s="70"/>
      <c r="U39" s="71"/>
      <c r="V39" s="70"/>
    </row>
    <row r="40" spans="1:22" x14ac:dyDescent="0.25">
      <c r="A40" s="29" t="s">
        <v>334</v>
      </c>
      <c r="B40" s="72" t="s">
        <v>335</v>
      </c>
      <c r="C40" s="73">
        <f>C39+1</f>
        <v>442</v>
      </c>
      <c r="D40" s="20">
        <v>500</v>
      </c>
      <c r="E40" s="21"/>
      <c r="F40" s="22"/>
      <c r="G40" s="22"/>
      <c r="H40" s="23"/>
      <c r="I40" s="23"/>
      <c r="J40" s="23"/>
      <c r="K40" s="23"/>
      <c r="L40" s="24"/>
      <c r="M40" s="9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336</v>
      </c>
      <c r="B41" s="72" t="s">
        <v>337</v>
      </c>
      <c r="C41" s="73">
        <f t="shared" ref="C41:C54" si="5">C40+1</f>
        <v>443</v>
      </c>
      <c r="D41" s="20"/>
      <c r="E41" s="21"/>
      <c r="F41" s="22"/>
      <c r="G41" s="22"/>
      <c r="H41" s="23"/>
      <c r="I41" s="23"/>
      <c r="J41" s="23"/>
      <c r="K41" s="23"/>
      <c r="L41" s="24">
        <v>2480</v>
      </c>
      <c r="M41" s="9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29" t="s">
        <v>138</v>
      </c>
      <c r="B42" s="72" t="s">
        <v>338</v>
      </c>
      <c r="C42" s="73">
        <f t="shared" si="5"/>
        <v>444</v>
      </c>
      <c r="D42" s="20">
        <v>138</v>
      </c>
      <c r="E42" s="21"/>
      <c r="F42" s="22"/>
      <c r="G42" s="22"/>
      <c r="H42" s="23"/>
      <c r="I42" s="23"/>
      <c r="J42" s="23"/>
      <c r="K42" s="23"/>
      <c r="L42" s="24"/>
      <c r="M42" s="9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138</v>
      </c>
      <c r="B43" s="72" t="s">
        <v>339</v>
      </c>
      <c r="C43" s="73">
        <f t="shared" si="5"/>
        <v>445</v>
      </c>
      <c r="D43" s="20">
        <v>80</v>
      </c>
      <c r="E43" s="21"/>
      <c r="F43" s="22"/>
      <c r="G43" s="22"/>
      <c r="H43" s="23"/>
      <c r="I43" s="23"/>
      <c r="J43" s="23"/>
      <c r="K43" s="23"/>
      <c r="L43" s="24"/>
      <c r="M43" s="9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300</v>
      </c>
      <c r="B44" s="72" t="s">
        <v>340</v>
      </c>
      <c r="C44" s="73">
        <f t="shared" si="5"/>
        <v>446</v>
      </c>
      <c r="D44" s="20">
        <v>510</v>
      </c>
      <c r="E44" s="21"/>
      <c r="F44" s="22"/>
      <c r="G44" s="22"/>
      <c r="H44" s="23"/>
      <c r="I44" s="23"/>
      <c r="J44" s="23"/>
      <c r="K44" s="23"/>
      <c r="L44" s="24"/>
      <c r="M44" s="9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447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448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449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450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451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72"/>
      <c r="C50" s="73">
        <f t="shared" si="5"/>
        <v>452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72"/>
      <c r="C51" s="73">
        <f t="shared" si="5"/>
        <v>453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454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72"/>
      <c r="C53" s="73">
        <f t="shared" si="5"/>
        <v>455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456</v>
      </c>
      <c r="D54" s="20"/>
      <c r="E54" s="21"/>
      <c r="F54" s="22"/>
      <c r="G54" s="22"/>
      <c r="H54" s="23"/>
      <c r="I54" s="23"/>
      <c r="J54" s="23"/>
      <c r="K54" s="23"/>
      <c r="L54" s="24"/>
      <c r="M54" s="91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>SUM(D39:D54)</f>
        <v>1228</v>
      </c>
      <c r="E55" s="76">
        <f t="shared" ref="E55:V55" si="6">SUM(E39:E54)</f>
        <v>0</v>
      </c>
      <c r="F55" s="77">
        <f t="shared" si="6"/>
        <v>0</v>
      </c>
      <c r="G55" s="77">
        <f t="shared" si="6"/>
        <v>0</v>
      </c>
      <c r="H55" s="77">
        <f t="shared" si="6"/>
        <v>0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2480</v>
      </c>
      <c r="M55" s="102">
        <f>SUM(M40:M54)</f>
        <v>0</v>
      </c>
      <c r="N55" s="77">
        <f t="shared" si="6"/>
        <v>0</v>
      </c>
      <c r="O55" s="76">
        <f t="shared" si="6"/>
        <v>0</v>
      </c>
      <c r="P55" s="77">
        <f t="shared" si="6"/>
        <v>0</v>
      </c>
      <c r="Q55" s="77">
        <f t="shared" si="6"/>
        <v>0</v>
      </c>
      <c r="R55" s="76">
        <f t="shared" si="6"/>
        <v>0</v>
      </c>
      <c r="S55" s="77">
        <f t="shared" si="6"/>
        <v>0</v>
      </c>
      <c r="T55" s="77">
        <f t="shared" si="6"/>
        <v>0</v>
      </c>
      <c r="U55" s="77">
        <f t="shared" si="6"/>
        <v>0</v>
      </c>
      <c r="V55" s="77">
        <f t="shared" si="6"/>
        <v>0</v>
      </c>
    </row>
    <row r="56" spans="1:22" ht="15.75" thickBot="1" x14ac:dyDescent="0.3">
      <c r="A56" s="80" t="s">
        <v>48</v>
      </c>
      <c r="B56" s="184">
        <f>D56+E56+F56*5+G56*3.5+O56+R56</f>
        <v>35862.959999999999</v>
      </c>
      <c r="C56" s="82" t="s">
        <v>49</v>
      </c>
      <c r="D56" s="83">
        <f t="shared" ref="D56:V56" si="7">D22+D38-D55</f>
        <v>0</v>
      </c>
      <c r="E56" s="83">
        <f t="shared" si="7"/>
        <v>32186</v>
      </c>
      <c r="F56" s="84">
        <f t="shared" si="7"/>
        <v>735.39200000000005</v>
      </c>
      <c r="G56" s="84">
        <f t="shared" si="7"/>
        <v>0</v>
      </c>
      <c r="H56" s="84">
        <f t="shared" si="7"/>
        <v>51568.449999999924</v>
      </c>
      <c r="I56" s="84">
        <f t="shared" si="7"/>
        <v>40320.614999999998</v>
      </c>
      <c r="J56" s="84">
        <f t="shared" si="7"/>
        <v>453.22999999999729</v>
      </c>
      <c r="K56" s="84">
        <f t="shared" si="7"/>
        <v>1</v>
      </c>
      <c r="L56" s="85">
        <f t="shared" si="7"/>
        <v>-1545.4999999999854</v>
      </c>
      <c r="M56" s="103">
        <f>M22+M38-M55</f>
        <v>101917</v>
      </c>
      <c r="N56" s="84">
        <f t="shared" si="7"/>
        <v>550</v>
      </c>
      <c r="O56" s="83">
        <f t="shared" si="7"/>
        <v>0</v>
      </c>
      <c r="P56" s="84">
        <f t="shared" si="7"/>
        <v>5719.559999999823</v>
      </c>
      <c r="Q56" s="84">
        <f t="shared" si="7"/>
        <v>24477.759999999998</v>
      </c>
      <c r="R56" s="83">
        <f t="shared" si="7"/>
        <v>0</v>
      </c>
      <c r="S56" s="84">
        <f t="shared" si="7"/>
        <v>4.430000000005748</v>
      </c>
      <c r="T56" s="84">
        <f t="shared" si="7"/>
        <v>8749.9500000000007</v>
      </c>
      <c r="U56" s="84">
        <f t="shared" si="7"/>
        <v>380000</v>
      </c>
      <c r="V56" s="84">
        <f t="shared" si="7"/>
        <v>28738.360000000022</v>
      </c>
    </row>
  </sheetData>
  <mergeCells count="12">
    <mergeCell ref="U2:V2"/>
    <mergeCell ref="A22:B22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  <vt:lpstr>25</vt:lpstr>
      <vt:lpstr>26</vt:lpstr>
      <vt:lpstr>27</vt:lpstr>
      <vt:lpstr>28</vt:lpstr>
      <vt:lpstr>29</vt:lpstr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2026-05-03T06:00:48Z</dcterms:modified>
</cp:coreProperties>
</file>