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0024934-4505-46E7-815E-C1F79B08E8B2}" xr6:coauthVersionLast="47" xr6:coauthVersionMax="47" xr10:uidLastSave="{00000000-0000-0000-0000-000000000000}"/>
  <bookViews>
    <workbookView xWindow="-120" yWindow="-120" windowWidth="29040" windowHeight="15720" activeTab="8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  <sheet name="11" sheetId="8" r:id="rId8"/>
    <sheet name="12" sheetId="9" r:id="rId9"/>
  </sheets>
  <externalReferences>
    <externalReference r:id="rId10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0" i="9" l="1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1" i="9"/>
  <c r="C22" i="9" s="1"/>
  <c r="C23" i="9" s="1"/>
  <c r="C24" i="9" s="1"/>
  <c r="C25" i="9" s="1"/>
  <c r="C26" i="9" s="1"/>
  <c r="C27" i="9" s="1"/>
  <c r="C28" i="9" s="1"/>
  <c r="C29" i="9" s="1"/>
  <c r="C20" i="9"/>
  <c r="C6" i="9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5" i="9"/>
  <c r="V4" i="9"/>
  <c r="V18" i="9" s="1"/>
  <c r="V51" i="9" s="1"/>
  <c r="U4" i="9"/>
  <c r="U18" i="9" s="1"/>
  <c r="U51" i="9" s="1"/>
  <c r="T4" i="9"/>
  <c r="T18" i="9" s="1"/>
  <c r="T51" i="9" s="1"/>
  <c r="S4" i="9"/>
  <c r="S18" i="9" s="1"/>
  <c r="S51" i="9" s="1"/>
  <c r="R4" i="9"/>
  <c r="R18" i="9" s="1"/>
  <c r="R51" i="9" s="1"/>
  <c r="Q4" i="9"/>
  <c r="Q18" i="9" s="1"/>
  <c r="Q51" i="9" s="1"/>
  <c r="P4" i="9"/>
  <c r="P18" i="9" s="1"/>
  <c r="P51" i="9" s="1"/>
  <c r="O4" i="9"/>
  <c r="O18" i="9" s="1"/>
  <c r="O51" i="9" s="1"/>
  <c r="N4" i="9"/>
  <c r="N18" i="9" s="1"/>
  <c r="N51" i="9" s="1"/>
  <c r="M4" i="9"/>
  <c r="M18" i="9" s="1"/>
  <c r="M51" i="9" s="1"/>
  <c r="L4" i="9"/>
  <c r="L18" i="9" s="1"/>
  <c r="L51" i="9" s="1"/>
  <c r="K4" i="9"/>
  <c r="K18" i="9" s="1"/>
  <c r="K51" i="9" s="1"/>
  <c r="J4" i="9"/>
  <c r="J18" i="9" s="1"/>
  <c r="J51" i="9" s="1"/>
  <c r="I4" i="9"/>
  <c r="I18" i="9" s="1"/>
  <c r="I51" i="9" s="1"/>
  <c r="H4" i="9"/>
  <c r="H18" i="9" s="1"/>
  <c r="H51" i="9" s="1"/>
  <c r="G4" i="9"/>
  <c r="G18" i="9" s="1"/>
  <c r="G51" i="9" s="1"/>
  <c r="F4" i="9"/>
  <c r="F18" i="9" s="1"/>
  <c r="F51" i="9" s="1"/>
  <c r="E4" i="9"/>
  <c r="E18" i="9" s="1"/>
  <c r="E51" i="9" s="1"/>
  <c r="D4" i="9"/>
  <c r="D18" i="9" s="1"/>
  <c r="D51" i="9" s="1"/>
  <c r="B51" i="9" s="1"/>
  <c r="A2" i="9"/>
  <c r="B1" i="9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32" i="8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22" i="8"/>
  <c r="C23" i="8" s="1"/>
  <c r="C24" i="8" s="1"/>
  <c r="C25" i="8" s="1"/>
  <c r="C26" i="8" s="1"/>
  <c r="C27" i="8" s="1"/>
  <c r="C28" i="8" s="1"/>
  <c r="C29" i="8" s="1"/>
  <c r="C21" i="8"/>
  <c r="C20" i="8"/>
  <c r="C7" i="8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6" i="8"/>
  <c r="C5" i="8"/>
  <c r="V4" i="8"/>
  <c r="V18" i="8" s="1"/>
  <c r="V46" i="8" s="1"/>
  <c r="U4" i="8"/>
  <c r="U18" i="8" s="1"/>
  <c r="U46" i="8" s="1"/>
  <c r="T4" i="8"/>
  <c r="T18" i="8" s="1"/>
  <c r="T46" i="8" s="1"/>
  <c r="S4" i="8"/>
  <c r="S18" i="8" s="1"/>
  <c r="S46" i="8" s="1"/>
  <c r="R4" i="8"/>
  <c r="R18" i="8" s="1"/>
  <c r="R46" i="8" s="1"/>
  <c r="Q4" i="8"/>
  <c r="Q18" i="8" s="1"/>
  <c r="Q46" i="8" s="1"/>
  <c r="P4" i="8"/>
  <c r="P18" i="8" s="1"/>
  <c r="P46" i="8" s="1"/>
  <c r="O4" i="8"/>
  <c r="O18" i="8" s="1"/>
  <c r="O46" i="8" s="1"/>
  <c r="N4" i="8"/>
  <c r="N18" i="8" s="1"/>
  <c r="N46" i="8" s="1"/>
  <c r="M4" i="8"/>
  <c r="M18" i="8" s="1"/>
  <c r="M46" i="8" s="1"/>
  <c r="L4" i="8"/>
  <c r="L18" i="8" s="1"/>
  <c r="L46" i="8" s="1"/>
  <c r="K4" i="8"/>
  <c r="K18" i="8" s="1"/>
  <c r="K46" i="8" s="1"/>
  <c r="J4" i="8"/>
  <c r="J18" i="8" s="1"/>
  <c r="J46" i="8" s="1"/>
  <c r="I4" i="8"/>
  <c r="I18" i="8" s="1"/>
  <c r="I46" i="8" s="1"/>
  <c r="H4" i="8"/>
  <c r="H18" i="8" s="1"/>
  <c r="H46" i="8" s="1"/>
  <c r="G4" i="8"/>
  <c r="G18" i="8" s="1"/>
  <c r="G46" i="8" s="1"/>
  <c r="F4" i="8"/>
  <c r="F18" i="8" s="1"/>
  <c r="F46" i="8" s="1"/>
  <c r="E4" i="8"/>
  <c r="E18" i="8" s="1"/>
  <c r="E46" i="8" s="1"/>
  <c r="D4" i="8"/>
  <c r="D18" i="8" s="1"/>
  <c r="D46" i="8" s="1"/>
  <c r="A2" i="8"/>
  <c r="B1" i="8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S17" i="7"/>
  <c r="S53" i="7" s="1"/>
  <c r="R17" i="7"/>
  <c r="R53" i="7" s="1"/>
  <c r="P17" i="7"/>
  <c r="P53" i="7" s="1"/>
  <c r="D17" i="7"/>
  <c r="D53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V53" i="7" s="1"/>
  <c r="U4" i="7"/>
  <c r="U17" i="7" s="1"/>
  <c r="U53" i="7" s="1"/>
  <c r="T4" i="7"/>
  <c r="T17" i="7" s="1"/>
  <c r="T53" i="7" s="1"/>
  <c r="S4" i="7"/>
  <c r="R4" i="7"/>
  <c r="Q4" i="7"/>
  <c r="Q17" i="7" s="1"/>
  <c r="Q53" i="7" s="1"/>
  <c r="P4" i="7"/>
  <c r="O4" i="7"/>
  <c r="O17" i="7" s="1"/>
  <c r="O53" i="7" s="1"/>
  <c r="N4" i="7"/>
  <c r="N17" i="7" s="1"/>
  <c r="N53" i="7" s="1"/>
  <c r="M4" i="7"/>
  <c r="M17" i="7" s="1"/>
  <c r="M53" i="7" s="1"/>
  <c r="L4" i="7"/>
  <c r="L17" i="7" s="1"/>
  <c r="L53" i="7" s="1"/>
  <c r="K4" i="7"/>
  <c r="K17" i="7" s="1"/>
  <c r="K53" i="7" s="1"/>
  <c r="J4" i="7"/>
  <c r="J17" i="7" s="1"/>
  <c r="J53" i="7" s="1"/>
  <c r="I4" i="7"/>
  <c r="I17" i="7" s="1"/>
  <c r="I53" i="7" s="1"/>
  <c r="H4" i="7"/>
  <c r="H17" i="7" s="1"/>
  <c r="H53" i="7" s="1"/>
  <c r="G4" i="7"/>
  <c r="G17" i="7" s="1"/>
  <c r="G53" i="7" s="1"/>
  <c r="F4" i="7"/>
  <c r="F17" i="7" s="1"/>
  <c r="F53" i="7" s="1"/>
  <c r="E4" i="7"/>
  <c r="E17" i="7" s="1"/>
  <c r="E53" i="7" s="1"/>
  <c r="D4" i="7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Q24" i="6"/>
  <c r="Q61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U24" i="6" s="1"/>
  <c r="U61" i="6" s="1"/>
  <c r="T4" i="6"/>
  <c r="T24" i="6" s="1"/>
  <c r="T61" i="6" s="1"/>
  <c r="S4" i="6"/>
  <c r="S24" i="6" s="1"/>
  <c r="S61" i="6" s="1"/>
  <c r="R4" i="6"/>
  <c r="R24" i="6" s="1"/>
  <c r="R61" i="6" s="1"/>
  <c r="Q4" i="6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H61" i="6" s="1"/>
  <c r="G4" i="6"/>
  <c r="G24" i="6" s="1"/>
  <c r="G61" i="6" s="1"/>
  <c r="F4" i="6"/>
  <c r="F24" i="6" s="1"/>
  <c r="F61" i="6" s="1"/>
  <c r="E4" i="6"/>
  <c r="E24" i="6" s="1"/>
  <c r="E61" i="6" s="1"/>
  <c r="D4" i="6"/>
  <c r="D24" i="6" s="1"/>
  <c r="D61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46" i="8" l="1"/>
  <c r="B53" i="7"/>
  <c r="B61" i="6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<sst xmlns="http://schemas.openxmlformats.org/spreadsheetml/2006/main" count="649" uniqueCount="158">
  <si>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</si>
  <si>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</si>
  <si>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</si>
  <si>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</si>
  <si>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</si>
  <si>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</si>
  <si>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</si>
  <si>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</si>
  <si>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</si>
  <si>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</si>
  <si>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</si>
  <si>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</si>
  <si>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</si>
  <si>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</si>
  <si>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</si>
  <si>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</si>
  <si>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</si>
  <si>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</si>
  <si>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</si>
  <si>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</si>
  <si>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</si>
  <si>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</si>
  <si>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</si>
  <si>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</si>
  <si>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</si>
  <si>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</si>
  <si>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</si>
  <si>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</si>
  <si>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</si>
  <si>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</si>
  <si>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</si>
  <si>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</si>
  <si>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</si>
  <si>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</si>
  <si>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</si>
  <si>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</si>
  <si>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</si>
  <si>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</si>
  <si>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</si>
  <si>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</si>
  <si>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</si>
  <si>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</si>
  <si>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</si>
  <si>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</si>
  <si>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</si>
  <si>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</si>
  <si>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</si>
  <si>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</si>
  <si>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</si>
  <si>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</si>
  <si>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</si>
  <si>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</si>
  <si>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</si>
  <si>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</si>
  <si>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</si>
  <si>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</si>
  <si>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</si>
  <si>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</si>
  <si>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</si>
  <si>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</si>
  <si>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</si>
  <si>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</si>
  <si>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</si>
  <si>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</si>
  <si>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</si>
  <si>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</si>
  <si>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</si>
  <si>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</si>
  <si>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</si>
  <si>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</si>
  <si>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</si>
  <si>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</si>
  <si>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</si>
  <si>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</si>
  <si>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</si>
  <si>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</si>
  <si>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</si>
  <si>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</si>
  <si>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</si>
  <si>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</si>
  <si>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</si>
  <si>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</si>
  <si>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</si>
  <si>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</si>
  <si>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</si>
  <si>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</si>
  <si>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</si>
  <si>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</si>
  <si>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</si>
  <si>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</si>
  <si>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</si>
  <si>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</si>
  <si>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</si>
  <si>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</si>
  <si>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</si>
  <si>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</si>
  <si>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</si>
  <si>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</si>
  <si>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</si>
  <si>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</si>
  <si>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</si>
  <si>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</si>
  <si>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</si>
  <si>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</si>
  <si>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</si>
  <si>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</si>
  <si>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</si>
  <si>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</si>
  <si>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</si>
  <si>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</si>
  <si>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</si>
  <si>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</si>
  <si>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</si>
  <si>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</si>
  <si>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</si>
  <si>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</si>
  <si>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</si>
  <si>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</si>
  <si>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</si>
  <si>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</si>
  <si>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</si>
  <si>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</si>
  <si>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</si>
  <si>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</si>
  <si>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</si>
  <si>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</si>
  <si>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</si>
  <si>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</si>
  <si>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</si>
  <si>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</si>
  <si>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</si>
  <si>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</si>
  <si>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</si>
  <si>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</si>
  <si>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</si>
  <si>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</si>
  <si>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</si>
  <si>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</si>
  <si>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</si>
  <si>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</si>
  <si>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</si>
  <si>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</si>
  <si>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</si>
  <si>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</si>
  <si>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</si>
  <si>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</si>
  <si>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</si>
  <si>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</si>
  <si>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</si>
  <si>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</si>
  <si>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</si>
  <si>
    <t>مطبعة الديار</t>
  </si>
  <si>
    <t>اثمان شهادات للموظفين يوم العمال</t>
  </si>
  <si>
    <t>همام نبيل محمد يحيى</t>
  </si>
  <si>
    <t>هيثم تيسير محمد سباعنة</t>
  </si>
  <si>
    <t>طاقة شمسية</t>
  </si>
  <si>
    <t>علي محمد ملحم - بقالة ابو صالحية</t>
  </si>
  <si>
    <t>فاتورة مشتريات وضيافة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</si>
</sst>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2" fillId="4" borderId="32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4" fontId="1" fillId="2" borderId="39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0.7799999998178464</v>
          </cell>
          <cell r="Q61">
            <v>0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>
        <row r="54">
          <cell r="D54">
            <v>4262</v>
          </cell>
          <cell r="E54">
            <v>13617</v>
          </cell>
          <cell r="F54">
            <v>275.39200000000005</v>
          </cell>
          <cell r="G54">
            <v>0</v>
          </cell>
          <cell r="H54">
            <v>28634.199999999924</v>
          </cell>
          <cell r="I54">
            <v>40780.614999999998</v>
          </cell>
          <cell r="J54">
            <v>294.30999999999733</v>
          </cell>
          <cell r="K54">
            <v>1</v>
          </cell>
          <cell r="L54">
            <v>1454.5000000000146</v>
          </cell>
          <cell r="M54">
            <v>101917</v>
          </cell>
          <cell r="N54">
            <v>550</v>
          </cell>
          <cell r="O54">
            <v>5410</v>
          </cell>
          <cell r="P54">
            <v>0.7799999998178464</v>
          </cell>
          <cell r="Q54">
            <v>0</v>
          </cell>
          <cell r="R54">
            <v>1975</v>
          </cell>
          <cell r="S54">
            <v>21.380000000004657</v>
          </cell>
          <cell r="T54">
            <v>0</v>
          </cell>
          <cell r="U54">
            <v>380000</v>
          </cell>
          <cell r="V54">
            <v>22738.360000000022</v>
          </cell>
        </row>
      </sheetData>
      <sheetData sheetId="10">
        <row r="46">
          <cell r="D46">
            <v>3986</v>
          </cell>
          <cell r="E46">
            <v>19652</v>
          </cell>
          <cell r="F46">
            <v>275.39200000000005</v>
          </cell>
          <cell r="G46">
            <v>0</v>
          </cell>
          <cell r="H46">
            <v>28634.199999999924</v>
          </cell>
          <cell r="I46">
            <v>40780.614999999998</v>
          </cell>
          <cell r="J46">
            <v>294.30999999999733</v>
          </cell>
          <cell r="K46">
            <v>1</v>
          </cell>
          <cell r="L46">
            <v>1454.5000000000146</v>
          </cell>
          <cell r="M46">
            <v>101917</v>
          </cell>
          <cell r="N46">
            <v>550</v>
          </cell>
          <cell r="O46">
            <v>8385</v>
          </cell>
          <cell r="P46">
            <v>0.7799999998178464</v>
          </cell>
          <cell r="Q46">
            <v>0</v>
          </cell>
          <cell r="R46">
            <v>1587</v>
          </cell>
          <cell r="S46">
            <v>21.380000000004657</v>
          </cell>
          <cell r="T46">
            <v>0</v>
          </cell>
          <cell r="U46">
            <v>380000</v>
          </cell>
          <cell r="V46">
            <v>22738.360000000022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206" t="s">
        <v>0</v>
      </c>
      <c r="E1" s="207"/>
      <c r="F1" s="207"/>
      <c r="G1" s="207"/>
      <c r="H1" s="207"/>
      <c r="I1" s="207"/>
      <c r="J1" s="207"/>
      <c r="K1" s="207"/>
      <c r="L1" s="207"/>
      <c r="M1" s="207"/>
      <c r="N1" s="208"/>
      <c r="O1" s="209" t="s">
        <v>1</v>
      </c>
      <c r="P1" s="200"/>
      <c r="Q1" s="201"/>
      <c r="R1" s="209" t="s">
        <v>2</v>
      </c>
      <c r="S1" s="200"/>
      <c r="T1" s="201"/>
      <c r="U1" s="4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5"/>
      <c r="F2" s="205"/>
      <c r="G2" s="205"/>
      <c r="H2" s="210" t="s">
        <v>6</v>
      </c>
      <c r="I2" s="211"/>
      <c r="J2" s="211"/>
      <c r="K2" s="211"/>
      <c r="L2" s="211"/>
      <c r="M2" s="211"/>
      <c r="N2" s="212"/>
      <c r="O2" s="11" t="s">
        <v>5</v>
      </c>
      <c r="P2" s="205" t="s">
        <v>6</v>
      </c>
      <c r="Q2" s="192"/>
      <c r="R2" s="11" t="s">
        <v>5</v>
      </c>
      <c r="S2" s="205" t="s">
        <v>6</v>
      </c>
      <c r="T2" s="192"/>
      <c r="U2" s="194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193"/>
      <c r="B16" s="194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195"/>
      <c r="B30" s="196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197" t="s">
        <v>48</v>
      </c>
      <c r="B31" s="198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213" t="s">
        <v>0</v>
      </c>
      <c r="E1" s="214"/>
      <c r="F1" s="214"/>
      <c r="G1" s="214"/>
      <c r="H1" s="214"/>
      <c r="I1" s="214"/>
      <c r="J1" s="214"/>
      <c r="K1" s="214"/>
      <c r="L1" s="214"/>
      <c r="M1" s="214"/>
      <c r="N1" s="215"/>
      <c r="O1" s="199" t="s">
        <v>1</v>
      </c>
      <c r="P1" s="200"/>
      <c r="Q1" s="201"/>
      <c r="R1" s="209" t="s">
        <v>2</v>
      </c>
      <c r="S1" s="200"/>
      <c r="T1" s="201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5"/>
      <c r="F2" s="205"/>
      <c r="G2" s="20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205" t="s">
        <v>6</v>
      </c>
      <c r="Q2" s="192"/>
      <c r="R2" s="11" t="s">
        <v>5</v>
      </c>
      <c r="S2" s="205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93"/>
      <c r="B19" s="194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95"/>
      <c r="B33" s="196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197" t="s">
        <v>48</v>
      </c>
      <c r="B34" s="198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213" t="s">
        <v>0</v>
      </c>
      <c r="E1" s="214"/>
      <c r="F1" s="214"/>
      <c r="G1" s="214"/>
      <c r="H1" s="214"/>
      <c r="I1" s="214"/>
      <c r="J1" s="214"/>
      <c r="K1" s="214"/>
      <c r="L1" s="214"/>
      <c r="M1" s="214"/>
      <c r="N1" s="215"/>
      <c r="O1" s="209" t="s">
        <v>1</v>
      </c>
      <c r="P1" s="218"/>
      <c r="Q1" s="219"/>
      <c r="R1" s="209" t="s">
        <v>2</v>
      </c>
      <c r="S1" s="218"/>
      <c r="T1" s="219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20"/>
      <c r="F2" s="220"/>
      <c r="G2" s="220"/>
      <c r="H2" s="210" t="s">
        <v>6</v>
      </c>
      <c r="I2" s="211"/>
      <c r="J2" s="211"/>
      <c r="K2" s="211"/>
      <c r="L2" s="211"/>
      <c r="M2" s="211"/>
      <c r="N2" s="212"/>
      <c r="O2" s="11" t="s">
        <v>5</v>
      </c>
      <c r="P2" s="220" t="s">
        <v>6</v>
      </c>
      <c r="Q2" s="217"/>
      <c r="R2" s="11" t="s">
        <v>5</v>
      </c>
      <c r="S2" s="220" t="s">
        <v>6</v>
      </c>
      <c r="T2" s="217"/>
      <c r="U2" s="216" t="s">
        <v>5</v>
      </c>
      <c r="V2" s="21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93"/>
      <c r="B16" s="194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95"/>
      <c r="B31" s="196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197" t="s">
        <v>48</v>
      </c>
      <c r="B32" s="198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213" t="s">
        <v>0</v>
      </c>
      <c r="E1" s="214"/>
      <c r="F1" s="214"/>
      <c r="G1" s="214"/>
      <c r="H1" s="214"/>
      <c r="I1" s="214"/>
      <c r="J1" s="214"/>
      <c r="K1" s="214"/>
      <c r="L1" s="214"/>
      <c r="M1" s="214"/>
      <c r="N1" s="215"/>
      <c r="O1" s="199" t="s">
        <v>1</v>
      </c>
      <c r="P1" s="200"/>
      <c r="Q1" s="201"/>
      <c r="R1" s="209" t="s">
        <v>2</v>
      </c>
      <c r="S1" s="200"/>
      <c r="T1" s="201"/>
      <c r="U1" s="97" t="s">
        <v>3</v>
      </c>
      <c r="V1" s="5" t="s">
        <v>4</v>
      </c>
    </row>
    <row r="2" spans="1:22" x14ac:dyDescent="0.25">
      <c r="A2" s="193">
        <f>'[1]1'!A2:B2</f>
        <v>2025</v>
      </c>
      <c r="B2" s="194"/>
      <c r="C2" s="6"/>
      <c r="D2" s="191" t="s">
        <v>5</v>
      </c>
      <c r="E2" s="205"/>
      <c r="F2" s="205"/>
      <c r="G2" s="205"/>
      <c r="H2" s="221" t="s">
        <v>6</v>
      </c>
      <c r="I2" s="222"/>
      <c r="J2" s="222"/>
      <c r="K2" s="222"/>
      <c r="L2" s="222"/>
      <c r="M2" s="222"/>
      <c r="N2" s="223"/>
      <c r="O2" s="13" t="s">
        <v>5</v>
      </c>
      <c r="P2" s="205" t="s">
        <v>6</v>
      </c>
      <c r="Q2" s="192"/>
      <c r="R2" s="11" t="s">
        <v>5</v>
      </c>
      <c r="S2" s="205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193"/>
      <c r="B21" s="194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95"/>
      <c r="B33" s="196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197" t="s">
        <v>48</v>
      </c>
      <c r="B34" s="198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199" t="s">
        <v>0</v>
      </c>
      <c r="E1" s="200"/>
      <c r="F1" s="200"/>
      <c r="G1" s="200"/>
      <c r="H1" s="200"/>
      <c r="I1" s="200"/>
      <c r="J1" s="200"/>
      <c r="K1" s="200"/>
      <c r="L1" s="224"/>
      <c r="M1" s="7"/>
      <c r="N1" s="127"/>
      <c r="O1" s="209" t="s">
        <v>1</v>
      </c>
      <c r="P1" s="200"/>
      <c r="Q1" s="201"/>
      <c r="R1" s="209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5"/>
      <c r="F2" s="205"/>
      <c r="G2" s="205"/>
      <c r="H2" s="205" t="s">
        <v>6</v>
      </c>
      <c r="I2" s="205"/>
      <c r="J2" s="205"/>
      <c r="K2" s="205"/>
      <c r="L2" s="221"/>
      <c r="M2" s="7"/>
      <c r="N2" s="129"/>
      <c r="O2" s="11" t="s">
        <v>5</v>
      </c>
      <c r="P2" s="205" t="s">
        <v>6</v>
      </c>
      <c r="Q2" s="192"/>
      <c r="R2" s="11" t="s">
        <v>5</v>
      </c>
      <c r="S2" s="205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93"/>
      <c r="B16" s="194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195"/>
      <c r="B28" s="196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197" t="s">
        <v>48</v>
      </c>
      <c r="B29" s="198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199" t="s">
        <v>0</v>
      </c>
      <c r="E1" s="200"/>
      <c r="F1" s="200"/>
      <c r="G1" s="200"/>
      <c r="H1" s="200"/>
      <c r="I1" s="200"/>
      <c r="J1" s="200"/>
      <c r="K1" s="200"/>
      <c r="L1" s="224"/>
      <c r="M1" s="7"/>
      <c r="N1" s="127"/>
      <c r="O1" s="209" t="s">
        <v>1</v>
      </c>
      <c r="P1" s="200"/>
      <c r="Q1" s="201"/>
      <c r="R1" s="209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5"/>
      <c r="F2" s="205"/>
      <c r="G2" s="205"/>
      <c r="H2" s="205" t="s">
        <v>6</v>
      </c>
      <c r="I2" s="205"/>
      <c r="J2" s="205"/>
      <c r="K2" s="205"/>
      <c r="L2" s="221"/>
      <c r="M2" s="7"/>
      <c r="N2" s="129"/>
      <c r="O2" s="11" t="s">
        <v>5</v>
      </c>
      <c r="P2" s="205" t="s">
        <v>6</v>
      </c>
      <c r="Q2" s="192"/>
      <c r="R2" s="11" t="s">
        <v>5</v>
      </c>
      <c r="S2" s="205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193"/>
      <c r="B24" s="194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195"/>
      <c r="B40" s="196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197" t="s">
        <v>48</v>
      </c>
      <c r="B41" s="198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workbookViewId="0">
      <selection activeCell="A17" sqref="A17:C17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5</v>
      </c>
      <c r="C1" s="7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9" t="s">
        <v>1</v>
      </c>
      <c r="P1" s="200"/>
      <c r="Q1" s="201"/>
      <c r="R1" s="209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5"/>
      <c r="C2" s="7"/>
      <c r="D2" s="194" t="s">
        <v>5</v>
      </c>
      <c r="E2" s="205"/>
      <c r="F2" s="205"/>
      <c r="G2" s="205"/>
      <c r="H2" s="205" t="s">
        <v>6</v>
      </c>
      <c r="I2" s="205"/>
      <c r="J2" s="205"/>
      <c r="K2" s="205"/>
      <c r="L2" s="221"/>
      <c r="M2" s="7"/>
      <c r="N2" s="129"/>
      <c r="O2" s="11" t="s">
        <v>5</v>
      </c>
      <c r="P2" s="205" t="s">
        <v>6</v>
      </c>
      <c r="Q2" s="192"/>
      <c r="R2" s="11" t="s">
        <v>5</v>
      </c>
      <c r="S2" s="205" t="s">
        <v>6</v>
      </c>
      <c r="T2" s="192"/>
      <c r="U2" s="191" t="s">
        <v>5</v>
      </c>
      <c r="V2" s="192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0.7799999998178464</v>
      </c>
      <c r="Q4" s="17">
        <f>'[1]9'!Q61</f>
        <v>0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 x14ac:dyDescent="0.25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 x14ac:dyDescent="0.25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 x14ac:dyDescent="0.25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21"/>
      <c r="B17" s="222"/>
      <c r="C17" s="194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0.7799999998178464</v>
      </c>
      <c r="Q17" s="43">
        <f t="shared" ref="Q17:V17" si="2">SUM(Q4:Q16)</f>
        <v>0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 x14ac:dyDescent="0.25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 x14ac:dyDescent="0.25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 x14ac:dyDescent="0.3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 x14ac:dyDescent="0.3">
      <c r="A29" s="225"/>
      <c r="B29" s="225"/>
      <c r="C29" s="225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 x14ac:dyDescent="0.25">
      <c r="A30" s="226" t="s">
        <v>48</v>
      </c>
      <c r="B30" s="226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 x14ac:dyDescent="0.25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 x14ac:dyDescent="0.25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227"/>
      <c r="B52" s="228"/>
      <c r="C52" s="229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 x14ac:dyDescent="0.3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0.7799999998178464</v>
      </c>
      <c r="Q53" s="91">
        <f t="shared" si="7"/>
        <v>0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21-45E9-4C56-8D45-0DC9D639E3B5}">
  <dimension ref="A1:V46"/>
  <sheetViews>
    <sheetView rightToLeft="1" workbookViewId="0">
      <selection activeCell="B8" sqref="B8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95"/>
    <col min="6" max="11" width="9" style="96"/>
    <col min="12" max="12" width="9.7109375" style="96" bestFit="1" customWidth="1"/>
    <col min="13" max="14" width="9.7109375" style="96" customWidth="1"/>
    <col min="15" max="15" width="9.5703125" style="95" bestFit="1" customWidth="1"/>
    <col min="16" max="16" width="10.28515625" style="96" bestFit="1" customWidth="1"/>
    <col min="17" max="17" width="10.42578125" style="96" bestFit="1" customWidth="1"/>
    <col min="18" max="18" width="9.5703125" style="95" bestFit="1" customWidth="1"/>
    <col min="19" max="19" width="9.42578125" style="190" bestFit="1" customWidth="1"/>
    <col min="20" max="20" width="9" style="190"/>
    <col min="21" max="21" width="9.42578125" style="190" bestFit="1" customWidth="1"/>
    <col min="22" max="22" width="9" style="190"/>
  </cols>
  <sheetData>
    <row r="1" spans="1:22" x14ac:dyDescent="0.25">
      <c r="A1" s="1">
        <v>11</v>
      </c>
      <c r="B1" s="2">
        <f>'[1]1'!B1</f>
        <v>5</v>
      </c>
      <c r="C1" s="3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9" t="s">
        <v>1</v>
      </c>
      <c r="P1" s="200"/>
      <c r="Q1" s="201"/>
      <c r="R1" s="209" t="s">
        <v>2</v>
      </c>
      <c r="S1" s="200"/>
      <c r="T1" s="201"/>
      <c r="U1" s="167" t="s">
        <v>3</v>
      </c>
      <c r="V1" s="168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5"/>
      <c r="F2" s="205"/>
      <c r="G2" s="205"/>
      <c r="H2" s="220" t="s">
        <v>6</v>
      </c>
      <c r="I2" s="220"/>
      <c r="J2" s="220"/>
      <c r="K2" s="220"/>
      <c r="L2" s="217"/>
      <c r="M2" s="9"/>
      <c r="N2" s="9"/>
      <c r="O2" s="11" t="s">
        <v>5</v>
      </c>
      <c r="P2" s="220" t="s">
        <v>6</v>
      </c>
      <c r="Q2" s="217"/>
      <c r="R2" s="11" t="s">
        <v>5</v>
      </c>
      <c r="S2" s="232" t="s">
        <v>6</v>
      </c>
      <c r="T2" s="231"/>
      <c r="U2" s="230" t="s">
        <v>5</v>
      </c>
      <c r="V2" s="231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2" t="s">
        <v>29</v>
      </c>
      <c r="B4" s="7" t="s">
        <v>30</v>
      </c>
      <c r="C4" s="6">
        <v>432</v>
      </c>
      <c r="D4" s="13">
        <f>'[1]10'!D54</f>
        <v>4262</v>
      </c>
      <c r="E4" s="13">
        <f>'[1]10'!E54</f>
        <v>13617</v>
      </c>
      <c r="F4" s="17">
        <f>'[1]10'!F54</f>
        <v>275.39200000000005</v>
      </c>
      <c r="G4" s="17">
        <f>'[1]10'!G54</f>
        <v>0</v>
      </c>
      <c r="H4" s="17">
        <f>'[1]10'!H54</f>
        <v>28634.199999999924</v>
      </c>
      <c r="I4" s="17">
        <f>'[1]10'!I54</f>
        <v>40780.614999999998</v>
      </c>
      <c r="J4" s="17">
        <f>'[1]10'!J54</f>
        <v>294.30999999999733</v>
      </c>
      <c r="K4" s="17">
        <f>'[1]10'!K54</f>
        <v>1</v>
      </c>
      <c r="L4" s="9">
        <f>'[1]10'!L54</f>
        <v>1454.5000000000146</v>
      </c>
      <c r="M4" s="15">
        <f>'[1]10'!M54</f>
        <v>101917</v>
      </c>
      <c r="N4" s="17">
        <f>'[1]10'!N54</f>
        <v>550</v>
      </c>
      <c r="O4" s="13">
        <f>'[1]10'!O54</f>
        <v>5410</v>
      </c>
      <c r="P4" s="17">
        <f>'[1]10'!P54</f>
        <v>0.7799999998178464</v>
      </c>
      <c r="Q4" s="17">
        <f>'[1]10'!Q54</f>
        <v>0</v>
      </c>
      <c r="R4" s="13">
        <f>'[1]10'!R54</f>
        <v>1975</v>
      </c>
      <c r="S4" s="172">
        <f>'[1]10'!S54</f>
        <v>21.380000000004657</v>
      </c>
      <c r="T4" s="172">
        <f>'[1]10'!T54</f>
        <v>0</v>
      </c>
      <c r="U4" s="172">
        <f>'[1]10'!U54</f>
        <v>380000</v>
      </c>
      <c r="V4" s="172">
        <f>'[1]10'!V54</f>
        <v>22738.360000000022</v>
      </c>
    </row>
    <row r="5" spans="1:22" x14ac:dyDescent="0.25">
      <c r="A5" s="18"/>
      <c r="B5" s="19" t="s">
        <v>32</v>
      </c>
      <c r="C5" s="6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7135</v>
      </c>
      <c r="P5" s="24"/>
      <c r="Q5" s="30"/>
      <c r="R5" s="26"/>
      <c r="S5" s="173"/>
      <c r="T5" s="174"/>
      <c r="U5" s="175"/>
      <c r="V5" s="174"/>
    </row>
    <row r="6" spans="1:22" x14ac:dyDescent="0.25">
      <c r="A6" s="18"/>
      <c r="B6" s="19" t="s">
        <v>34</v>
      </c>
      <c r="C6" s="6">
        <f t="shared" ref="C6:C17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1787</v>
      </c>
      <c r="S6" s="173"/>
      <c r="T6" s="174"/>
      <c r="U6" s="175"/>
      <c r="V6" s="174"/>
    </row>
    <row r="7" spans="1:22" x14ac:dyDescent="0.25">
      <c r="A7" s="19"/>
      <c r="B7" s="19"/>
      <c r="C7" s="6">
        <f>C6+1</f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173"/>
      <c r="T7" s="174"/>
      <c r="U7" s="175"/>
      <c r="V7" s="174"/>
    </row>
    <row r="8" spans="1:22" x14ac:dyDescent="0.25">
      <c r="A8" s="77"/>
      <c r="B8" s="19"/>
      <c r="C8" s="6">
        <f t="shared" ref="C8:C9" si="1">C7+1</f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173"/>
      <c r="T8" s="174"/>
      <c r="U8" s="175"/>
      <c r="V8" s="174"/>
    </row>
    <row r="9" spans="1:22" x14ac:dyDescent="0.25">
      <c r="A9" s="18"/>
      <c r="B9" s="19"/>
      <c r="C9" s="6">
        <f t="shared" si="1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444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445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176"/>
      <c r="T17" s="177"/>
      <c r="U17" s="178"/>
      <c r="V17" s="177"/>
    </row>
    <row r="18" spans="1:22" ht="15.75" thickBot="1" x14ac:dyDescent="0.3">
      <c r="A18" s="193"/>
      <c r="B18" s="194"/>
      <c r="C18" s="6"/>
      <c r="D18" s="41">
        <f t="shared" ref="D18:V18" si="2">SUM(D4:D17)</f>
        <v>4262</v>
      </c>
      <c r="E18" s="42">
        <f t="shared" si="2"/>
        <v>13617</v>
      </c>
      <c r="F18" s="43">
        <f t="shared" si="2"/>
        <v>275.39200000000005</v>
      </c>
      <c r="G18" s="43">
        <f t="shared" si="2"/>
        <v>0</v>
      </c>
      <c r="H18" s="43">
        <f t="shared" si="2"/>
        <v>28634.199999999924</v>
      </c>
      <c r="I18" s="43">
        <f t="shared" si="2"/>
        <v>40780.614999999998</v>
      </c>
      <c r="J18" s="43">
        <f t="shared" si="2"/>
        <v>294.30999999999733</v>
      </c>
      <c r="K18" s="43">
        <f t="shared" si="2"/>
        <v>1</v>
      </c>
      <c r="L18" s="44">
        <f t="shared" si="2"/>
        <v>1454.5000000000146</v>
      </c>
      <c r="M18" s="45">
        <f>SUM(M4:M17)</f>
        <v>101917</v>
      </c>
      <c r="N18" s="121">
        <f t="shared" si="2"/>
        <v>550</v>
      </c>
      <c r="O18" s="42">
        <f t="shared" si="2"/>
        <v>12545</v>
      </c>
      <c r="P18" s="43">
        <f t="shared" si="2"/>
        <v>0.7799999998178464</v>
      </c>
      <c r="Q18" s="43">
        <f t="shared" si="2"/>
        <v>0</v>
      </c>
      <c r="R18" s="42">
        <f t="shared" si="2"/>
        <v>3762</v>
      </c>
      <c r="S18" s="179">
        <f t="shared" si="2"/>
        <v>21.380000000004657</v>
      </c>
      <c r="T18" s="179">
        <f t="shared" si="2"/>
        <v>0</v>
      </c>
      <c r="U18" s="179">
        <f t="shared" si="2"/>
        <v>380000</v>
      </c>
      <c r="V18" s="179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426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180"/>
      <c r="T19" s="181"/>
      <c r="U19" s="182"/>
      <c r="V19" s="181"/>
    </row>
    <row r="20" spans="1:22" x14ac:dyDescent="0.25">
      <c r="A20" s="18" t="s">
        <v>94</v>
      </c>
      <c r="B20" s="19" t="s">
        <v>47</v>
      </c>
      <c r="C20" s="50">
        <f>C19+1</f>
        <v>427</v>
      </c>
      <c r="D20" s="20"/>
      <c r="E20" s="27">
        <v>6035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-3910</v>
      </c>
      <c r="P20" s="24"/>
      <c r="Q20" s="30"/>
      <c r="R20" s="26">
        <v>-2125</v>
      </c>
      <c r="S20" s="173"/>
      <c r="T20" s="174"/>
      <c r="U20" s="175"/>
      <c r="V20" s="174"/>
    </row>
    <row r="21" spans="1:22" x14ac:dyDescent="0.25">
      <c r="A21" s="18"/>
      <c r="B21" s="19"/>
      <c r="C21" s="50">
        <f t="shared" ref="C21:C29" si="3">C20+1</f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173"/>
      <c r="T21" s="174"/>
      <c r="U21" s="175"/>
      <c r="V21" s="174"/>
    </row>
    <row r="22" spans="1:22" x14ac:dyDescent="0.25">
      <c r="A22" s="18"/>
      <c r="B22" s="19"/>
      <c r="C22" s="50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173"/>
      <c r="T22" s="174"/>
      <c r="U22" s="175"/>
      <c r="V22" s="174"/>
    </row>
    <row r="23" spans="1:22" x14ac:dyDescent="0.25">
      <c r="A23" s="18"/>
      <c r="B23" s="19"/>
      <c r="C23" s="50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173"/>
      <c r="T23" s="174"/>
      <c r="U23" s="175"/>
      <c r="V23" s="174"/>
    </row>
    <row r="24" spans="1:22" x14ac:dyDescent="0.25">
      <c r="A24" s="18"/>
      <c r="B24" s="19"/>
      <c r="C24" s="50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173"/>
      <c r="T24" s="174"/>
      <c r="U24" s="175"/>
      <c r="V24" s="174"/>
    </row>
    <row r="25" spans="1:22" x14ac:dyDescent="0.25">
      <c r="A25" s="18"/>
      <c r="B25" s="19"/>
      <c r="C25" s="50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173"/>
      <c r="T25" s="174"/>
      <c r="U25" s="175"/>
      <c r="V25" s="174"/>
    </row>
    <row r="26" spans="1:22" x14ac:dyDescent="0.25">
      <c r="A26" s="18"/>
      <c r="B26" s="19"/>
      <c r="C26" s="50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173"/>
      <c r="T26" s="174"/>
      <c r="U26" s="175"/>
      <c r="V26" s="174"/>
    </row>
    <row r="27" spans="1:22" x14ac:dyDescent="0.25">
      <c r="A27" s="18"/>
      <c r="B27" s="19"/>
      <c r="C27" s="50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173"/>
      <c r="T27" s="174"/>
      <c r="U27" s="175"/>
      <c r="V27" s="174"/>
    </row>
    <row r="28" spans="1:22" x14ac:dyDescent="0.25">
      <c r="A28" s="18"/>
      <c r="B28" s="19"/>
      <c r="C28" s="50">
        <f t="shared" si="3"/>
        <v>435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173"/>
      <c r="T28" s="174"/>
      <c r="U28" s="175"/>
      <c r="V28" s="174"/>
    </row>
    <row r="29" spans="1:22" ht="15.75" thickBot="1" x14ac:dyDescent="0.3">
      <c r="A29" s="59"/>
      <c r="B29" s="60"/>
      <c r="C29" s="50">
        <f t="shared" si="3"/>
        <v>436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176"/>
      <c r="T29" s="177"/>
      <c r="U29" s="178"/>
      <c r="V29" s="177"/>
    </row>
    <row r="30" spans="1:22" ht="15.75" thickBot="1" x14ac:dyDescent="0.3">
      <c r="A30" s="195"/>
      <c r="B30" s="196"/>
      <c r="C30" s="61"/>
      <c r="D30" s="62">
        <f>SUM(D19:D29)</f>
        <v>0</v>
      </c>
      <c r="E30" s="62">
        <f t="shared" ref="E30:V30" si="4">SUM(E19:E29)</f>
        <v>6035</v>
      </c>
      <c r="F30" s="63">
        <f t="shared" si="4"/>
        <v>0</v>
      </c>
      <c r="G30" s="63">
        <f t="shared" si="4"/>
        <v>0</v>
      </c>
      <c r="H30" s="63">
        <f t="shared" si="4"/>
        <v>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-3910</v>
      </c>
      <c r="P30" s="63">
        <f t="shared" si="4"/>
        <v>0</v>
      </c>
      <c r="Q30" s="63">
        <f t="shared" si="4"/>
        <v>0</v>
      </c>
      <c r="R30" s="62">
        <f t="shared" si="4"/>
        <v>-2125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197" t="s">
        <v>48</v>
      </c>
      <c r="B31" s="198"/>
      <c r="C31" s="68">
        <v>501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184"/>
      <c r="T31" s="185"/>
      <c r="U31" s="186"/>
      <c r="V31" s="185"/>
    </row>
    <row r="32" spans="1:22" x14ac:dyDescent="0.25">
      <c r="A32" s="102" t="s">
        <v>151</v>
      </c>
      <c r="B32" s="77" t="s">
        <v>152</v>
      </c>
      <c r="C32" s="78">
        <f>C31+1</f>
        <v>502</v>
      </c>
      <c r="D32" s="20">
        <v>276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173"/>
      <c r="T32" s="174"/>
      <c r="U32" s="175"/>
      <c r="V32" s="174"/>
    </row>
    <row r="33" spans="1:22" x14ac:dyDescent="0.25">
      <c r="A33" s="102" t="s">
        <v>104</v>
      </c>
      <c r="B33" s="77" t="s">
        <v>82</v>
      </c>
      <c r="C33" s="78">
        <f t="shared" ref="C33:C44" si="5">C32+1</f>
        <v>503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250</v>
      </c>
      <c r="P33" s="24"/>
      <c r="Q33" s="30"/>
      <c r="R33" s="26"/>
      <c r="S33" s="173"/>
      <c r="T33" s="174"/>
      <c r="U33" s="175"/>
      <c r="V33" s="174"/>
    </row>
    <row r="34" spans="1:22" x14ac:dyDescent="0.25">
      <c r="A34" s="102" t="s">
        <v>104</v>
      </c>
      <c r="B34" s="77" t="s">
        <v>83</v>
      </c>
      <c r="C34" s="78">
        <f t="shared" si="5"/>
        <v>504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50</v>
      </c>
      <c r="S34" s="173"/>
      <c r="T34" s="174"/>
      <c r="U34" s="175"/>
      <c r="V34" s="174"/>
    </row>
    <row r="35" spans="1:22" x14ac:dyDescent="0.25">
      <c r="A35" s="31"/>
      <c r="B35" s="187"/>
      <c r="C35" s="78">
        <f t="shared" si="5"/>
        <v>505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173"/>
      <c r="T35" s="174"/>
      <c r="U35" s="175"/>
      <c r="V35" s="174"/>
    </row>
    <row r="36" spans="1:22" x14ac:dyDescent="0.25">
      <c r="A36" s="77"/>
      <c r="B36" s="77"/>
      <c r="C36" s="78">
        <f t="shared" si="5"/>
        <v>506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173"/>
      <c r="T36" s="174"/>
      <c r="U36" s="175"/>
      <c r="V36" s="174"/>
    </row>
    <row r="37" spans="1:22" x14ac:dyDescent="0.25">
      <c r="A37" s="102"/>
      <c r="B37" s="77"/>
      <c r="C37" s="78">
        <f t="shared" si="5"/>
        <v>507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173"/>
      <c r="T37" s="174"/>
      <c r="U37" s="175"/>
      <c r="V37" s="174"/>
    </row>
    <row r="38" spans="1:22" x14ac:dyDescent="0.25">
      <c r="A38" s="18"/>
      <c r="B38" s="19"/>
      <c r="C38" s="78">
        <f t="shared" si="5"/>
        <v>508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173"/>
      <c r="T38" s="174"/>
      <c r="U38" s="175"/>
      <c r="V38" s="174"/>
    </row>
    <row r="39" spans="1:22" x14ac:dyDescent="0.25">
      <c r="A39" s="18"/>
      <c r="B39" s="19"/>
      <c r="C39" s="78">
        <f t="shared" si="5"/>
        <v>509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173"/>
      <c r="T39" s="174"/>
      <c r="U39" s="175"/>
      <c r="V39" s="174"/>
    </row>
    <row r="40" spans="1:22" x14ac:dyDescent="0.25">
      <c r="A40" s="18"/>
      <c r="B40" s="19"/>
      <c r="C40" s="78">
        <f t="shared" si="5"/>
        <v>510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173"/>
      <c r="T40" s="174"/>
      <c r="U40" s="175"/>
      <c r="V40" s="174"/>
    </row>
    <row r="41" spans="1:22" x14ac:dyDescent="0.25">
      <c r="A41" s="18"/>
      <c r="B41" s="19"/>
      <c r="C41" s="78">
        <f t="shared" si="5"/>
        <v>511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173"/>
      <c r="T41" s="174"/>
      <c r="U41" s="175"/>
      <c r="V41" s="174"/>
    </row>
    <row r="42" spans="1:22" x14ac:dyDescent="0.25">
      <c r="A42" s="18"/>
      <c r="B42" s="19"/>
      <c r="C42" s="78">
        <f t="shared" si="5"/>
        <v>512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173"/>
      <c r="T42" s="174"/>
      <c r="U42" s="175"/>
      <c r="V42" s="174"/>
    </row>
    <row r="43" spans="1:22" x14ac:dyDescent="0.25">
      <c r="A43" s="102" t="s">
        <v>104</v>
      </c>
      <c r="B43" s="77" t="s">
        <v>82</v>
      </c>
      <c r="C43" s="78">
        <f t="shared" si="5"/>
        <v>513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173"/>
      <c r="T43" s="174"/>
      <c r="U43" s="175"/>
      <c r="V43" s="174"/>
    </row>
    <row r="44" spans="1:22" x14ac:dyDescent="0.25">
      <c r="A44" s="102" t="s">
        <v>104</v>
      </c>
      <c r="B44" s="77" t="s">
        <v>83</v>
      </c>
      <c r="C44" s="78">
        <f t="shared" si="5"/>
        <v>514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173"/>
      <c r="T44" s="174"/>
      <c r="U44" s="175"/>
      <c r="V44" s="174"/>
    </row>
    <row r="45" spans="1:22" x14ac:dyDescent="0.25">
      <c r="A45" s="79"/>
      <c r="B45" s="80"/>
      <c r="C45" s="78"/>
      <c r="D45" s="81">
        <f>SUM(D31:D44)</f>
        <v>276</v>
      </c>
      <c r="E45" s="81">
        <f t="shared" ref="E45:V45" si="6">SUM(E31:E44)</f>
        <v>0</v>
      </c>
      <c r="F45" s="82">
        <f t="shared" si="6"/>
        <v>0</v>
      </c>
      <c r="G45" s="82">
        <f t="shared" si="6"/>
        <v>0</v>
      </c>
      <c r="H45" s="82">
        <f t="shared" si="6"/>
        <v>0</v>
      </c>
      <c r="I45" s="82">
        <f t="shared" si="6"/>
        <v>0</v>
      </c>
      <c r="J45" s="82">
        <f t="shared" si="6"/>
        <v>0</v>
      </c>
      <c r="K45" s="82">
        <f t="shared" si="6"/>
        <v>0</v>
      </c>
      <c r="L45" s="83">
        <f t="shared" si="6"/>
        <v>0</v>
      </c>
      <c r="M45" s="84">
        <f>SUM(M32:M44)</f>
        <v>0</v>
      </c>
      <c r="N45" s="82">
        <f t="shared" si="6"/>
        <v>0</v>
      </c>
      <c r="O45" s="81">
        <f t="shared" si="6"/>
        <v>250</v>
      </c>
      <c r="P45" s="82">
        <f t="shared" si="6"/>
        <v>0</v>
      </c>
      <c r="Q45" s="82">
        <f t="shared" si="6"/>
        <v>0</v>
      </c>
      <c r="R45" s="81">
        <f t="shared" si="6"/>
        <v>50</v>
      </c>
      <c r="S45" s="188">
        <f t="shared" si="6"/>
        <v>0</v>
      </c>
      <c r="T45" s="188">
        <f t="shared" si="6"/>
        <v>0</v>
      </c>
      <c r="U45" s="188">
        <f t="shared" si="6"/>
        <v>0</v>
      </c>
      <c r="V45" s="188">
        <f t="shared" si="6"/>
        <v>0</v>
      </c>
    </row>
    <row r="46" spans="1:22" ht="15.75" thickBot="1" x14ac:dyDescent="0.3">
      <c r="A46" s="87" t="s">
        <v>87</v>
      </c>
      <c r="B46" s="88">
        <f>D46+E46+F46*5+G46*3.5+O46+R46</f>
        <v>34986.959999999999</v>
      </c>
      <c r="C46" s="89" t="s">
        <v>88</v>
      </c>
      <c r="D46" s="90">
        <f>D18+D30-D45</f>
        <v>3986</v>
      </c>
      <c r="E46" s="90">
        <f t="shared" ref="E46:V46" si="7">E18+E30-E45</f>
        <v>19652</v>
      </c>
      <c r="F46" s="91">
        <f t="shared" si="7"/>
        <v>275.39200000000005</v>
      </c>
      <c r="G46" s="91">
        <f t="shared" si="7"/>
        <v>0</v>
      </c>
      <c r="H46" s="91">
        <f t="shared" si="7"/>
        <v>28634.199999999924</v>
      </c>
      <c r="I46" s="91">
        <f t="shared" si="7"/>
        <v>40780.614999999998</v>
      </c>
      <c r="J46" s="91">
        <f t="shared" si="7"/>
        <v>294.30999999999733</v>
      </c>
      <c r="K46" s="91">
        <f t="shared" si="7"/>
        <v>1</v>
      </c>
      <c r="L46" s="92">
        <f t="shared" si="7"/>
        <v>1454.5000000000146</v>
      </c>
      <c r="M46" s="15">
        <f>M18+M30-M45</f>
        <v>101917</v>
      </c>
      <c r="N46" s="91">
        <f t="shared" si="7"/>
        <v>550</v>
      </c>
      <c r="O46" s="90">
        <f t="shared" si="7"/>
        <v>8385</v>
      </c>
      <c r="P46" s="91">
        <f t="shared" si="7"/>
        <v>0.7799999998178464</v>
      </c>
      <c r="Q46" s="91">
        <f t="shared" si="7"/>
        <v>0</v>
      </c>
      <c r="R46" s="90">
        <f t="shared" si="7"/>
        <v>1587</v>
      </c>
      <c r="S46" s="189">
        <f t="shared" si="7"/>
        <v>21.380000000004657</v>
      </c>
      <c r="T46" s="189">
        <f t="shared" si="7"/>
        <v>0</v>
      </c>
      <c r="U46" s="189">
        <f t="shared" si="7"/>
        <v>380000</v>
      </c>
      <c r="V46" s="189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A18B-79BD-4EAA-B175-C2BDC0F6C5CF}">
  <dimension ref="A1:V51"/>
  <sheetViews>
    <sheetView rightToLeft="1" tabSelected="1" topLeftCell="A19" workbookViewId="0">
      <selection activeCell="A5" sqref="A5:XFD5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5</v>
      </c>
      <c r="C1" s="3"/>
      <c r="D1" s="199" t="s">
        <v>0</v>
      </c>
      <c r="E1" s="200"/>
      <c r="F1" s="200"/>
      <c r="G1" s="200"/>
      <c r="H1" s="200"/>
      <c r="I1" s="200"/>
      <c r="J1" s="200"/>
      <c r="K1" s="200"/>
      <c r="L1" s="201"/>
      <c r="M1" s="127"/>
      <c r="N1" s="127"/>
      <c r="O1" s="202" t="s">
        <v>1</v>
      </c>
      <c r="P1" s="203"/>
      <c r="Q1" s="204"/>
      <c r="R1" s="202" t="s">
        <v>2</v>
      </c>
      <c r="S1" s="200"/>
      <c r="T1" s="201"/>
      <c r="U1" s="1" t="s">
        <v>3</v>
      </c>
      <c r="V1" s="3" t="s">
        <v>4</v>
      </c>
    </row>
    <row r="2" spans="1:22" x14ac:dyDescent="0.25">
      <c r="A2" s="193">
        <f>'[1]1'!A2:B2</f>
        <v>2025</v>
      </c>
      <c r="B2" s="194"/>
      <c r="C2" s="6"/>
      <c r="D2" s="194" t="s">
        <v>5</v>
      </c>
      <c r="E2" s="205"/>
      <c r="F2" s="205"/>
      <c r="G2" s="205"/>
      <c r="H2" s="205" t="s">
        <v>6</v>
      </c>
      <c r="I2" s="205"/>
      <c r="J2" s="205"/>
      <c r="K2" s="205"/>
      <c r="L2" s="192"/>
      <c r="M2" s="129"/>
      <c r="N2" s="129"/>
      <c r="O2" s="11" t="s">
        <v>5</v>
      </c>
      <c r="P2" s="205" t="s">
        <v>6</v>
      </c>
      <c r="Q2" s="192"/>
      <c r="R2" s="11" t="s">
        <v>5</v>
      </c>
      <c r="S2" s="205" t="s">
        <v>6</v>
      </c>
      <c r="T2" s="192"/>
      <c r="U2" s="191" t="s">
        <v>5</v>
      </c>
      <c r="V2" s="19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436</v>
      </c>
      <c r="D4" s="13">
        <f>'[1]11'!D46</f>
        <v>3986</v>
      </c>
      <c r="E4" s="13">
        <f>'[1]11'!E46</f>
        <v>19652</v>
      </c>
      <c r="F4" s="17">
        <f>'[1]11'!F46</f>
        <v>275.39200000000005</v>
      </c>
      <c r="G4" s="17">
        <f>'[1]11'!G46</f>
        <v>0</v>
      </c>
      <c r="H4" s="17">
        <f>'[1]11'!H46</f>
        <v>28634.199999999924</v>
      </c>
      <c r="I4" s="17">
        <f>'[1]11'!I46</f>
        <v>40780.614999999998</v>
      </c>
      <c r="J4" s="17">
        <f>'[1]11'!J46</f>
        <v>294.30999999999733</v>
      </c>
      <c r="K4" s="17">
        <f>'[1]11'!K46</f>
        <v>1</v>
      </c>
      <c r="L4" s="9">
        <f>'[1]11'!L46</f>
        <v>1454.5000000000146</v>
      </c>
      <c r="M4" s="15">
        <f>'[1]11'!M46</f>
        <v>101917</v>
      </c>
      <c r="N4" s="17">
        <f>'[1]11'!N46</f>
        <v>550</v>
      </c>
      <c r="O4" s="13">
        <f>'[1]11'!O46</f>
        <v>8385</v>
      </c>
      <c r="P4" s="17">
        <f>'[1]11'!P46</f>
        <v>0.7799999998178464</v>
      </c>
      <c r="Q4" s="17">
        <f>'[1]11'!Q46</f>
        <v>0</v>
      </c>
      <c r="R4" s="13">
        <f>'[1]11'!R46</f>
        <v>1587</v>
      </c>
      <c r="S4" s="17">
        <f>'[1]11'!S46</f>
        <v>21.380000000004657</v>
      </c>
      <c r="T4" s="17">
        <f>'[1]11'!T46</f>
        <v>0</v>
      </c>
      <c r="U4" s="17">
        <f>'[1]11'!U46</f>
        <v>380000</v>
      </c>
      <c r="V4" s="17">
        <f>'[1]11'!V46</f>
        <v>22738.360000000022</v>
      </c>
    </row>
    <row r="5" spans="1:22" x14ac:dyDescent="0.25">
      <c r="A5" s="18" t="s">
        <v>153</v>
      </c>
      <c r="B5" s="19" t="s">
        <v>90</v>
      </c>
      <c r="C5" s="6">
        <f>C4+1</f>
        <v>437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1450</v>
      </c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7" si="0">C5+1</f>
        <v>438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4536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2255</v>
      </c>
      <c r="S7" s="24"/>
      <c r="T7" s="30"/>
      <c r="U7" s="101"/>
      <c r="V7" s="30"/>
    </row>
    <row r="8" spans="1:22" x14ac:dyDescent="0.25">
      <c r="A8" s="18" t="s">
        <v>154</v>
      </c>
      <c r="B8" s="19" t="s">
        <v>155</v>
      </c>
      <c r="C8" s="6">
        <f t="shared" si="0"/>
        <v>440</v>
      </c>
      <c r="D8" s="20"/>
      <c r="E8" s="27">
        <v>296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442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446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447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 t="s">
        <v>32</v>
      </c>
      <c r="C16" s="6">
        <f t="shared" si="0"/>
        <v>448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ht="15.75" thickBot="1" x14ac:dyDescent="0.3">
      <c r="A17" s="18"/>
      <c r="B17" s="19" t="s">
        <v>34</v>
      </c>
      <c r="C17" s="6">
        <f t="shared" si="0"/>
        <v>449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35"/>
      <c r="T17" s="39"/>
      <c r="U17" s="104"/>
      <c r="V17" s="39"/>
    </row>
    <row r="18" spans="1:22" ht="15.75" thickBot="1" x14ac:dyDescent="0.3">
      <c r="A18" s="193"/>
      <c r="B18" s="194"/>
      <c r="C18" s="6"/>
      <c r="D18" s="41">
        <f>SUM(D4:D17)</f>
        <v>3986</v>
      </c>
      <c r="E18" s="42">
        <f t="shared" ref="E18:O18" si="1">SUM(E4:E17)</f>
        <v>19948</v>
      </c>
      <c r="F18" s="43">
        <f t="shared" si="1"/>
        <v>275.39200000000005</v>
      </c>
      <c r="G18" s="43">
        <f t="shared" si="1"/>
        <v>0</v>
      </c>
      <c r="H18" s="43">
        <f t="shared" si="1"/>
        <v>28634.199999999924</v>
      </c>
      <c r="I18" s="43">
        <f t="shared" si="1"/>
        <v>40780.614999999998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1454.5000000000146</v>
      </c>
      <c r="M18" s="45">
        <f>SUM(M4:M17)</f>
        <v>101917</v>
      </c>
      <c r="N18" s="121">
        <f t="shared" si="1"/>
        <v>550</v>
      </c>
      <c r="O18" s="42">
        <f t="shared" si="1"/>
        <v>12921</v>
      </c>
      <c r="P18" s="43">
        <f>SUM(P4:P17)</f>
        <v>0.7799999998178464</v>
      </c>
      <c r="Q18" s="43">
        <f t="shared" ref="Q18:V18" si="2">SUM(Q4:Q17)</f>
        <v>1450</v>
      </c>
      <c r="R18" s="42">
        <f t="shared" si="2"/>
        <v>3842</v>
      </c>
      <c r="S18" s="43">
        <f t="shared" si="2"/>
        <v>21.380000000004657</v>
      </c>
      <c r="T18" s="43">
        <f t="shared" si="2"/>
        <v>0</v>
      </c>
      <c r="U18" s="43">
        <f t="shared" si="2"/>
        <v>380000</v>
      </c>
      <c r="V18" s="43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427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53"/>
      <c r="T19" s="57"/>
      <c r="U19" s="106"/>
      <c r="V19" s="57"/>
    </row>
    <row r="20" spans="1:22" x14ac:dyDescent="0.25">
      <c r="A20" s="18" t="s">
        <v>94</v>
      </c>
      <c r="B20" s="19" t="s">
        <v>47</v>
      </c>
      <c r="C20" s="50">
        <f>C19+1</f>
        <v>428</v>
      </c>
      <c r="D20" s="20"/>
      <c r="E20" s="27">
        <v>8622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-6885</v>
      </c>
      <c r="P20" s="24"/>
      <c r="Q20" s="30"/>
      <c r="R20" s="26">
        <v>-1737</v>
      </c>
      <c r="S20" s="24"/>
      <c r="T20" s="30"/>
      <c r="U20" s="101"/>
      <c r="V20" s="30"/>
    </row>
    <row r="21" spans="1:22" x14ac:dyDescent="0.25">
      <c r="A21" s="18" t="s">
        <v>47</v>
      </c>
      <c r="B21" s="19" t="s">
        <v>45</v>
      </c>
      <c r="C21" s="50">
        <f t="shared" ref="C21:C29" si="3">C20+1</f>
        <v>429</v>
      </c>
      <c r="D21" s="20"/>
      <c r="E21" s="27">
        <v>-28400</v>
      </c>
      <c r="F21" s="28"/>
      <c r="G21" s="28"/>
      <c r="H21" s="24">
        <v>28400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430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431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432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433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3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ht="15.75" thickBot="1" x14ac:dyDescent="0.3">
      <c r="A29" s="59"/>
      <c r="B29" s="60"/>
      <c r="C29" s="50">
        <f t="shared" si="3"/>
        <v>437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195"/>
      <c r="B30" s="196"/>
      <c r="C30" s="61"/>
      <c r="D30" s="62">
        <f>SUM(D19:D29)</f>
        <v>0</v>
      </c>
      <c r="E30" s="62">
        <f t="shared" ref="E30:V30" si="4">SUM(E19:E29)</f>
        <v>-19778</v>
      </c>
      <c r="F30" s="63">
        <f t="shared" si="4"/>
        <v>0</v>
      </c>
      <c r="G30" s="63">
        <f t="shared" si="4"/>
        <v>0</v>
      </c>
      <c r="H30" s="63">
        <f t="shared" si="4"/>
        <v>28400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-6885</v>
      </c>
      <c r="P30" s="63">
        <f t="shared" si="4"/>
        <v>0</v>
      </c>
      <c r="Q30" s="63">
        <f t="shared" si="4"/>
        <v>0</v>
      </c>
      <c r="R30" s="62">
        <f t="shared" si="4"/>
        <v>-1737</v>
      </c>
      <c r="S30" s="63">
        <f t="shared" si="4"/>
        <v>0</v>
      </c>
      <c r="T30" s="63">
        <f t="shared" si="4"/>
        <v>0</v>
      </c>
      <c r="U30" s="63">
        <f t="shared" si="4"/>
        <v>0</v>
      </c>
      <c r="V30" s="63">
        <f t="shared" si="4"/>
        <v>0</v>
      </c>
    </row>
    <row r="31" spans="1:22" x14ac:dyDescent="0.25">
      <c r="A31" s="197" t="s">
        <v>48</v>
      </c>
      <c r="B31" s="198"/>
      <c r="C31" s="68">
        <v>504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71"/>
      <c r="T31" s="75"/>
      <c r="U31" s="113"/>
      <c r="V31" s="75"/>
    </row>
    <row r="32" spans="1:22" x14ac:dyDescent="0.25">
      <c r="A32" s="102" t="s">
        <v>156</v>
      </c>
      <c r="B32" s="77" t="s">
        <v>157</v>
      </c>
      <c r="C32" s="78">
        <f>C31+1</f>
        <v>505</v>
      </c>
      <c r="D32" s="20">
        <v>745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02"/>
      <c r="B33" s="77"/>
      <c r="C33" s="78">
        <f t="shared" ref="C33:C49" si="5">C32+1</f>
        <v>506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508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77"/>
      <c r="C37" s="78">
        <f t="shared" si="5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5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5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5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 t="s">
        <v>104</v>
      </c>
      <c r="B48" s="77" t="s">
        <v>82</v>
      </c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 t="s">
        <v>104</v>
      </c>
      <c r="B49" s="77" t="s">
        <v>83</v>
      </c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79"/>
      <c r="B50" s="80"/>
      <c r="C50" s="78"/>
      <c r="D50" s="81">
        <f>SUM(D31:D49)</f>
        <v>745</v>
      </c>
      <c r="E50" s="81">
        <f t="shared" ref="E50:V50" si="6">SUM(E31:E49)</f>
        <v>0</v>
      </c>
      <c r="F50" s="82">
        <f t="shared" si="6"/>
        <v>0</v>
      </c>
      <c r="G50" s="82">
        <f t="shared" si="6"/>
        <v>0</v>
      </c>
      <c r="H50" s="82">
        <f t="shared" si="6"/>
        <v>0</v>
      </c>
      <c r="I50" s="82">
        <f t="shared" si="6"/>
        <v>0</v>
      </c>
      <c r="J50" s="82">
        <f t="shared" si="6"/>
        <v>0</v>
      </c>
      <c r="K50" s="82">
        <f t="shared" si="6"/>
        <v>0</v>
      </c>
      <c r="L50" s="83">
        <f t="shared" si="6"/>
        <v>0</v>
      </c>
      <c r="M50" s="84">
        <f>SUM(M32:M49)</f>
        <v>0</v>
      </c>
      <c r="N50" s="82">
        <f t="shared" si="6"/>
        <v>0</v>
      </c>
      <c r="O50" s="81">
        <f t="shared" si="6"/>
        <v>0</v>
      </c>
      <c r="P50" s="82">
        <f t="shared" si="6"/>
        <v>0</v>
      </c>
      <c r="Q50" s="82">
        <f t="shared" si="6"/>
        <v>0</v>
      </c>
      <c r="R50" s="81">
        <f t="shared" si="6"/>
        <v>0</v>
      </c>
      <c r="S50" s="82">
        <f t="shared" si="6"/>
        <v>0</v>
      </c>
      <c r="T50" s="82">
        <f t="shared" si="6"/>
        <v>0</v>
      </c>
      <c r="U50" s="82">
        <f t="shared" si="6"/>
        <v>0</v>
      </c>
      <c r="V50" s="82">
        <f t="shared" si="6"/>
        <v>0</v>
      </c>
    </row>
    <row r="51" spans="1:22" ht="15.75" thickBot="1" x14ac:dyDescent="0.3">
      <c r="A51" s="87" t="s">
        <v>87</v>
      </c>
      <c r="B51" s="88">
        <f>D51+E51+F51*5+G51*3.5+O51+R51</f>
        <v>12928.96</v>
      </c>
      <c r="C51" s="89" t="s">
        <v>88</v>
      </c>
      <c r="D51" s="90">
        <f>D18+D30-D50</f>
        <v>3241</v>
      </c>
      <c r="E51" s="90">
        <f t="shared" ref="E51:V51" si="7">E18+E30-E50</f>
        <v>170</v>
      </c>
      <c r="F51" s="91">
        <f t="shared" si="7"/>
        <v>275.39200000000005</v>
      </c>
      <c r="G51" s="91">
        <f t="shared" si="7"/>
        <v>0</v>
      </c>
      <c r="H51" s="91">
        <f t="shared" si="7"/>
        <v>57034.199999999924</v>
      </c>
      <c r="I51" s="91">
        <f t="shared" si="7"/>
        <v>40780.614999999998</v>
      </c>
      <c r="J51" s="91">
        <f t="shared" si="7"/>
        <v>294.30999999999733</v>
      </c>
      <c r="K51" s="91">
        <f t="shared" si="7"/>
        <v>1</v>
      </c>
      <c r="L51" s="92">
        <f t="shared" si="7"/>
        <v>1454.5000000000146</v>
      </c>
      <c r="M51" s="15">
        <f>M18+M30-M50</f>
        <v>101917</v>
      </c>
      <c r="N51" s="91">
        <f t="shared" si="7"/>
        <v>550</v>
      </c>
      <c r="O51" s="90">
        <f t="shared" si="7"/>
        <v>6036</v>
      </c>
      <c r="P51" s="91">
        <f t="shared" si="7"/>
        <v>0.7799999998178464</v>
      </c>
      <c r="Q51" s="91">
        <f t="shared" si="7"/>
        <v>1450</v>
      </c>
      <c r="R51" s="90">
        <f t="shared" si="7"/>
        <v>2105</v>
      </c>
      <c r="S51" s="91">
        <f t="shared" si="7"/>
        <v>21.380000000004657</v>
      </c>
      <c r="T51" s="91">
        <f t="shared" si="7"/>
        <v>0</v>
      </c>
      <c r="U51" s="91">
        <f t="shared" si="7"/>
        <v>380000</v>
      </c>
      <c r="V51" s="91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3</vt:lpstr>
      <vt:lpstr>4</vt:lpstr>
      <vt:lpstr>5</vt:lpstr>
      <vt:lpstr>6</vt:lpstr>
      <vt:lpstr>7</vt:lpstr>
      <vt:lpstr>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2026-05-13T05:29:12Z</dcterms:modified>
</cp:coreProperties>
</file>