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0614E69-238F-469C-A11E-5E68E0DE51DC}" xr6:coauthVersionLast="47" xr6:coauthVersionMax="47" xr10:uidLastSave="{00000000-0000-0000-0000-000000000000}"/>
  <bookViews>
    <workbookView xWindow="-120" yWindow="-120" windowWidth="29040" windowHeight="15720" activeTab="15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  <sheet name="16" sheetId="12" r:id="rId12"/>
    <sheet name="17" sheetId="13" r:id="rId13"/>
    <sheet name="18" sheetId="14" r:id="rId14"/>
    <sheet name="19" sheetId="15" r:id="rId15"/>
    <sheet name="20" sheetId="16" r:id="rId16"/>
  </sheets>
  <externalReferences>
    <externalReference r:id="rId1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6" i="16" l="1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35" i="16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22" i="16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21" i="16"/>
  <c r="U19" i="16"/>
  <c r="U47" i="16" s="1"/>
  <c r="R19" i="16"/>
  <c r="R47" i="16" s="1"/>
  <c r="P19" i="16"/>
  <c r="P47" i="16" s="1"/>
  <c r="N19" i="16"/>
  <c r="N47" i="16" s="1"/>
  <c r="H19" i="16"/>
  <c r="H47" i="16" s="1"/>
  <c r="E19" i="16"/>
  <c r="E47" i="16" s="1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6" i="16"/>
  <c r="C5" i="16"/>
  <c r="V4" i="16"/>
  <c r="V19" i="16" s="1"/>
  <c r="V47" i="16" s="1"/>
  <c r="U4" i="16"/>
  <c r="T4" i="16"/>
  <c r="T19" i="16" s="1"/>
  <c r="T47" i="16" s="1"/>
  <c r="S4" i="16"/>
  <c r="S19" i="16" s="1"/>
  <c r="S47" i="16" s="1"/>
  <c r="R4" i="16"/>
  <c r="Q4" i="16"/>
  <c r="Q19" i="16" s="1"/>
  <c r="Q47" i="16" s="1"/>
  <c r="P4" i="16"/>
  <c r="O4" i="16"/>
  <c r="O19" i="16" s="1"/>
  <c r="O47" i="16" s="1"/>
  <c r="N4" i="16"/>
  <c r="M4" i="16"/>
  <c r="M19" i="16" s="1"/>
  <c r="M47" i="16" s="1"/>
  <c r="L4" i="16"/>
  <c r="L19" i="16" s="1"/>
  <c r="L47" i="16" s="1"/>
  <c r="K4" i="16"/>
  <c r="K19" i="16" s="1"/>
  <c r="K47" i="16" s="1"/>
  <c r="J4" i="16"/>
  <c r="J19" i="16" s="1"/>
  <c r="J47" i="16" s="1"/>
  <c r="I4" i="16"/>
  <c r="I19" i="16" s="1"/>
  <c r="I47" i="16" s="1"/>
  <c r="H4" i="16"/>
  <c r="G4" i="16"/>
  <c r="G19" i="16" s="1"/>
  <c r="G47" i="16" s="1"/>
  <c r="F4" i="16"/>
  <c r="F19" i="16" s="1"/>
  <c r="F47" i="16" s="1"/>
  <c r="E4" i="16"/>
  <c r="D4" i="16"/>
  <c r="D19" i="16" s="1"/>
  <c r="D47" i="16" s="1"/>
  <c r="A2" i="16"/>
  <c r="B1" i="16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34" i="15"/>
  <c r="C35" i="15" s="1"/>
  <c r="C36" i="15" s="1"/>
  <c r="C37" i="15" s="1"/>
  <c r="C38" i="15" s="1"/>
  <c r="C39" i="15" s="1"/>
  <c r="C40" i="15" s="1"/>
  <c r="C41" i="15" s="1"/>
  <c r="C42" i="15" s="1"/>
  <c r="C43" i="15" s="1"/>
  <c r="C44" i="15" s="1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21" i="15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S19" i="15"/>
  <c r="S46" i="15" s="1"/>
  <c r="G19" i="15"/>
  <c r="G46" i="15" s="1"/>
  <c r="C6" i="15"/>
  <c r="C7" i="15" s="1"/>
  <c r="C8" i="15" s="1"/>
  <c r="C9" i="15" s="1"/>
  <c r="C10" i="15" s="1"/>
  <c r="C11" i="15" s="1"/>
  <c r="C12" i="15" s="1"/>
  <c r="C13" i="15" s="1"/>
  <c r="C14" i="15" s="1"/>
  <c r="C15" i="15" s="1"/>
  <c r="C16" i="15" s="1"/>
  <c r="C17" i="15" s="1"/>
  <c r="C18" i="15" s="1"/>
  <c r="C5" i="15"/>
  <c r="V4" i="15"/>
  <c r="V19" i="15" s="1"/>
  <c r="V46" i="15" s="1"/>
  <c r="U4" i="15"/>
  <c r="U19" i="15" s="1"/>
  <c r="U46" i="15" s="1"/>
  <c r="T4" i="15"/>
  <c r="T19" i="15" s="1"/>
  <c r="T46" i="15" s="1"/>
  <c r="S4" i="15"/>
  <c r="R4" i="15"/>
  <c r="R19" i="15" s="1"/>
  <c r="R46" i="15" s="1"/>
  <c r="Q4" i="15"/>
  <c r="Q19" i="15" s="1"/>
  <c r="Q46" i="15" s="1"/>
  <c r="P4" i="15"/>
  <c r="P19" i="15" s="1"/>
  <c r="P46" i="15" s="1"/>
  <c r="O4" i="15"/>
  <c r="O19" i="15" s="1"/>
  <c r="O46" i="15" s="1"/>
  <c r="N4" i="15"/>
  <c r="N19" i="15" s="1"/>
  <c r="N46" i="15" s="1"/>
  <c r="M4" i="15"/>
  <c r="M19" i="15" s="1"/>
  <c r="M46" i="15" s="1"/>
  <c r="L4" i="15"/>
  <c r="L19" i="15" s="1"/>
  <c r="L46" i="15" s="1"/>
  <c r="K4" i="15"/>
  <c r="K19" i="15" s="1"/>
  <c r="K46" i="15" s="1"/>
  <c r="J4" i="15"/>
  <c r="J19" i="15" s="1"/>
  <c r="J46" i="15" s="1"/>
  <c r="I4" i="15"/>
  <c r="I19" i="15" s="1"/>
  <c r="I46" i="15" s="1"/>
  <c r="H4" i="15"/>
  <c r="H19" i="15" s="1"/>
  <c r="H46" i="15" s="1"/>
  <c r="G4" i="15"/>
  <c r="F4" i="15"/>
  <c r="F19" i="15" s="1"/>
  <c r="F46" i="15" s="1"/>
  <c r="E4" i="15"/>
  <c r="E19" i="15" s="1"/>
  <c r="E46" i="15" s="1"/>
  <c r="D4" i="15"/>
  <c r="D19" i="15" s="1"/>
  <c r="D46" i="15" s="1"/>
  <c r="A2" i="15"/>
  <c r="B1" i="15"/>
  <c r="H50" i="14"/>
  <c r="G50" i="14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38" i="14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I50" i="14" s="1"/>
  <c r="H36" i="14"/>
  <c r="G36" i="14"/>
  <c r="F36" i="14"/>
  <c r="E36" i="14"/>
  <c r="D36" i="14"/>
  <c r="C26" i="14"/>
  <c r="C27" i="14" s="1"/>
  <c r="C28" i="14" s="1"/>
  <c r="C29" i="14" s="1"/>
  <c r="C30" i="14" s="1"/>
  <c r="C31" i="14" s="1"/>
  <c r="C32" i="14" s="1"/>
  <c r="C33" i="14" s="1"/>
  <c r="C34" i="14" s="1"/>
  <c r="C35" i="14" s="1"/>
  <c r="V24" i="14"/>
  <c r="V50" i="14" s="1"/>
  <c r="L24" i="14"/>
  <c r="L50" i="14" s="1"/>
  <c r="K24" i="14"/>
  <c r="K50" i="14" s="1"/>
  <c r="I24" i="14"/>
  <c r="H24" i="14"/>
  <c r="G24" i="14"/>
  <c r="F24" i="14"/>
  <c r="F50" i="14" s="1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5" i="14"/>
  <c r="V4" i="14"/>
  <c r="U4" i="14"/>
  <c r="U24" i="14" s="1"/>
  <c r="U50" i="14" s="1"/>
  <c r="T4" i="14"/>
  <c r="T24" i="14" s="1"/>
  <c r="T50" i="14" s="1"/>
  <c r="S4" i="14"/>
  <c r="S24" i="14" s="1"/>
  <c r="S50" i="14" s="1"/>
  <c r="R4" i="14"/>
  <c r="R24" i="14" s="1"/>
  <c r="R50" i="14" s="1"/>
  <c r="Q4" i="14"/>
  <c r="Q24" i="14" s="1"/>
  <c r="Q50" i="14" s="1"/>
  <c r="P4" i="14"/>
  <c r="P24" i="14" s="1"/>
  <c r="P50" i="14" s="1"/>
  <c r="O4" i="14"/>
  <c r="O24" i="14" s="1"/>
  <c r="O50" i="14" s="1"/>
  <c r="N4" i="14"/>
  <c r="N24" i="14" s="1"/>
  <c r="N50" i="14" s="1"/>
  <c r="M4" i="14"/>
  <c r="M24" i="14" s="1"/>
  <c r="M50" i="14" s="1"/>
  <c r="L4" i="14"/>
  <c r="K4" i="14"/>
  <c r="J4" i="14"/>
  <c r="J24" i="14" s="1"/>
  <c r="J50" i="14" s="1"/>
  <c r="I4" i="14"/>
  <c r="H4" i="14"/>
  <c r="G4" i="14"/>
  <c r="F4" i="14"/>
  <c r="E4" i="14"/>
  <c r="E24" i="14" s="1"/>
  <c r="E50" i="14" s="1"/>
  <c r="D4" i="14"/>
  <c r="D24" i="14" s="1"/>
  <c r="D50" i="14" s="1"/>
  <c r="B50" i="14" s="1"/>
  <c r="A2" i="14"/>
  <c r="B1" i="14"/>
  <c r="J44" i="13"/>
  <c r="G44" i="13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34" i="13"/>
  <c r="C35" i="13" s="1"/>
  <c r="C36" i="13" s="1"/>
  <c r="C37" i="13" s="1"/>
  <c r="C38" i="13" s="1"/>
  <c r="C39" i="13" s="1"/>
  <c r="C40" i="13" s="1"/>
  <c r="C41" i="13" s="1"/>
  <c r="C42" i="13" s="1"/>
  <c r="C33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19" i="13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V17" i="13"/>
  <c r="V44" i="13" s="1"/>
  <c r="J17" i="13"/>
  <c r="I17" i="13"/>
  <c r="I44" i="13" s="1"/>
  <c r="G17" i="13"/>
  <c r="F17" i="13"/>
  <c r="F44" i="13" s="1"/>
  <c r="C6" i="13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5" i="13"/>
  <c r="V4" i="13"/>
  <c r="U4" i="13"/>
  <c r="U17" i="13" s="1"/>
  <c r="U44" i="13" s="1"/>
  <c r="T4" i="13"/>
  <c r="T17" i="13" s="1"/>
  <c r="T44" i="13" s="1"/>
  <c r="S4" i="13"/>
  <c r="S17" i="13" s="1"/>
  <c r="S44" i="13" s="1"/>
  <c r="R4" i="13"/>
  <c r="R17" i="13" s="1"/>
  <c r="R44" i="13" s="1"/>
  <c r="Q4" i="13"/>
  <c r="Q17" i="13" s="1"/>
  <c r="Q44" i="13" s="1"/>
  <c r="P4" i="13"/>
  <c r="P17" i="13" s="1"/>
  <c r="P44" i="13" s="1"/>
  <c r="O4" i="13"/>
  <c r="O17" i="13" s="1"/>
  <c r="O44" i="13" s="1"/>
  <c r="N4" i="13"/>
  <c r="N17" i="13" s="1"/>
  <c r="N44" i="13" s="1"/>
  <c r="M4" i="13"/>
  <c r="M17" i="13" s="1"/>
  <c r="M44" i="13" s="1"/>
  <c r="L4" i="13"/>
  <c r="L17" i="13" s="1"/>
  <c r="L44" i="13" s="1"/>
  <c r="K4" i="13"/>
  <c r="K17" i="13" s="1"/>
  <c r="K44" i="13" s="1"/>
  <c r="J4" i="13"/>
  <c r="I4" i="13"/>
  <c r="H4" i="13"/>
  <c r="H17" i="13" s="1"/>
  <c r="H44" i="13" s="1"/>
  <c r="G4" i="13"/>
  <c r="F4" i="13"/>
  <c r="E4" i="13"/>
  <c r="E17" i="13" s="1"/>
  <c r="E44" i="13" s="1"/>
  <c r="D4" i="13"/>
  <c r="D17" i="13" s="1"/>
  <c r="D44" i="13" s="1"/>
  <c r="A2" i="13"/>
  <c r="B1" i="13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31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0" i="12"/>
  <c r="C21" i="12" s="1"/>
  <c r="C22" i="12" s="1"/>
  <c r="C23" i="12" s="1"/>
  <c r="C24" i="12" s="1"/>
  <c r="C25" i="12" s="1"/>
  <c r="C26" i="12" s="1"/>
  <c r="C27" i="12" s="1"/>
  <c r="C28" i="12" s="1"/>
  <c r="C19" i="12"/>
  <c r="S17" i="12"/>
  <c r="Q17" i="12"/>
  <c r="Q49" i="12" s="1"/>
  <c r="P17" i="12"/>
  <c r="P49" i="12" s="1"/>
  <c r="O17" i="12"/>
  <c r="O49" i="12" s="1"/>
  <c r="M17" i="12"/>
  <c r="M49" i="12" s="1"/>
  <c r="J17" i="12"/>
  <c r="J4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V4" i="12"/>
  <c r="V17" i="12" s="1"/>
  <c r="V49" i="12" s="1"/>
  <c r="U4" i="12"/>
  <c r="U17" i="12" s="1"/>
  <c r="U49" i="12" s="1"/>
  <c r="T4" i="12"/>
  <c r="T17" i="12" s="1"/>
  <c r="T49" i="12" s="1"/>
  <c r="S4" i="12"/>
  <c r="R4" i="12"/>
  <c r="R17" i="12" s="1"/>
  <c r="R49" i="12" s="1"/>
  <c r="Q4" i="12"/>
  <c r="P4" i="12"/>
  <c r="O4" i="12"/>
  <c r="N4" i="12"/>
  <c r="N17" i="12" s="1"/>
  <c r="N49" i="12" s="1"/>
  <c r="M4" i="12"/>
  <c r="L4" i="12"/>
  <c r="L17" i="12" s="1"/>
  <c r="L49" i="12" s="1"/>
  <c r="K4" i="12"/>
  <c r="K17" i="12" s="1"/>
  <c r="K49" i="12" s="1"/>
  <c r="J4" i="12"/>
  <c r="I4" i="12"/>
  <c r="I17" i="12" s="1"/>
  <c r="I49" i="12" s="1"/>
  <c r="H4" i="12"/>
  <c r="H17" i="12" s="1"/>
  <c r="H49" i="12" s="1"/>
  <c r="G4" i="12"/>
  <c r="G17" i="12" s="1"/>
  <c r="G49" i="12" s="1"/>
  <c r="F4" i="12"/>
  <c r="F17" i="12" s="1"/>
  <c r="F49" i="12" s="1"/>
  <c r="E4" i="12"/>
  <c r="E17" i="12" s="1"/>
  <c r="E49" i="12" s="1"/>
  <c r="D4" i="12"/>
  <c r="D17" i="12" s="1"/>
  <c r="D49" i="12" s="1"/>
  <c r="A2" i="12"/>
  <c r="B1" i="12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5" i="11"/>
  <c r="C26" i="11" s="1"/>
  <c r="C27" i="11" s="1"/>
  <c r="C28" i="11" s="1"/>
  <c r="C29" i="11" s="1"/>
  <c r="C30" i="11" s="1"/>
  <c r="C31" i="11" s="1"/>
  <c r="C32" i="11" s="1"/>
  <c r="C33" i="11" s="1"/>
  <c r="C24" i="11"/>
  <c r="Q22" i="11"/>
  <c r="Q57" i="11" s="1"/>
  <c r="O22" i="11"/>
  <c r="O57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V22" i="11" s="1"/>
  <c r="V57" i="11" s="1"/>
  <c r="U4" i="11"/>
  <c r="U22" i="11" s="1"/>
  <c r="U57" i="11" s="1"/>
  <c r="T4" i="11"/>
  <c r="T22" i="11" s="1"/>
  <c r="T57" i="11" s="1"/>
  <c r="S4" i="11"/>
  <c r="S22" i="11" s="1"/>
  <c r="S57" i="11" s="1"/>
  <c r="R4" i="11"/>
  <c r="R22" i="11" s="1"/>
  <c r="R57" i="11" s="1"/>
  <c r="Q4" i="11"/>
  <c r="P4" i="11"/>
  <c r="P22" i="11" s="1"/>
  <c r="P57" i="11" s="1"/>
  <c r="O4" i="11"/>
  <c r="N4" i="11"/>
  <c r="N22" i="11" s="1"/>
  <c r="N57" i="11" s="1"/>
  <c r="M4" i="11"/>
  <c r="M22" i="11" s="1"/>
  <c r="M57" i="11" s="1"/>
  <c r="L4" i="11"/>
  <c r="L22" i="11" s="1"/>
  <c r="L57" i="11" s="1"/>
  <c r="K4" i="11"/>
  <c r="K22" i="11" s="1"/>
  <c r="K57" i="11" s="1"/>
  <c r="J4" i="11"/>
  <c r="J22" i="11" s="1"/>
  <c r="J57" i="11" s="1"/>
  <c r="I4" i="11"/>
  <c r="I22" i="11" s="1"/>
  <c r="I57" i="11" s="1"/>
  <c r="H4" i="11"/>
  <c r="H22" i="11" s="1"/>
  <c r="H57" i="11" s="1"/>
  <c r="G4" i="11"/>
  <c r="G22" i="11" s="1"/>
  <c r="G57" i="11" s="1"/>
  <c r="F4" i="11"/>
  <c r="F22" i="11" s="1"/>
  <c r="F57" i="11" s="1"/>
  <c r="E4" i="11"/>
  <c r="E22" i="11" s="1"/>
  <c r="E57" i="11" s="1"/>
  <c r="D4" i="11"/>
  <c r="D22" i="11" s="1"/>
  <c r="D57" i="11" s="1"/>
  <c r="A2" i="11"/>
  <c r="B1" i="11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U19" i="10" s="1"/>
  <c r="U55" i="10" s="1"/>
  <c r="T4" i="10"/>
  <c r="T19" i="10" s="1"/>
  <c r="T55" i="10" s="1"/>
  <c r="S4" i="10"/>
  <c r="S19" i="10" s="1"/>
  <c r="S55" i="10" s="1"/>
  <c r="R4" i="10"/>
  <c r="R19" i="10" s="1"/>
  <c r="R55" i="10" s="1"/>
  <c r="Q4" i="10"/>
  <c r="Q19" i="10" s="1"/>
  <c r="Q55" i="10" s="1"/>
  <c r="P4" i="10"/>
  <c r="P19" i="10" s="1"/>
  <c r="O4" i="10"/>
  <c r="O19" i="10" s="1"/>
  <c r="O55" i="10" s="1"/>
  <c r="N4" i="10"/>
  <c r="N19" i="10" s="1"/>
  <c r="N55" i="10" s="1"/>
  <c r="M4" i="10"/>
  <c r="M19" i="10" s="1"/>
  <c r="M55" i="10" s="1"/>
  <c r="L4" i="10"/>
  <c r="L19" i="10" s="1"/>
  <c r="L55" i="10" s="1"/>
  <c r="K4" i="10"/>
  <c r="K19" i="10" s="1"/>
  <c r="K55" i="10" s="1"/>
  <c r="J4" i="10"/>
  <c r="J19" i="10" s="1"/>
  <c r="J55" i="10" s="1"/>
  <c r="I4" i="10"/>
  <c r="I19" i="10" s="1"/>
  <c r="I55" i="10" s="1"/>
  <c r="H4" i="10"/>
  <c r="H19" i="10" s="1"/>
  <c r="H55" i="10" s="1"/>
  <c r="G4" i="10"/>
  <c r="G19" i="10" s="1"/>
  <c r="G55" i="10" s="1"/>
  <c r="F4" i="10"/>
  <c r="F19" i="10" s="1"/>
  <c r="F55" i="10" s="1"/>
  <c r="E4" i="10"/>
  <c r="E19" i="10" s="1"/>
  <c r="E55" i="10" s="1"/>
  <c r="D4" i="10"/>
  <c r="D19" i="10" s="1"/>
  <c r="D55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S17" i="7" s="1"/>
  <c r="S53" i="7" s="1"/>
  <c r="R4" i="7"/>
  <c r="R17" i="7" s="1"/>
  <c r="R53" i="7" s="1"/>
  <c r="Q4" i="7"/>
  <c r="Q17" i="7" s="1"/>
  <c r="Q53" i="7" s="1"/>
  <c r="P4" i="7"/>
  <c r="P17" i="7" s="1"/>
  <c r="P53" i="7" s="1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D17" i="7" s="1"/>
  <c r="D53" i="7" s="1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Q24" i="6" s="1"/>
  <c r="Q61" i="6" s="1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47" i="16" l="1"/>
  <c r="B46" i="15"/>
  <c r="B44" i="13"/>
  <c r="B51" i="9"/>
  <c r="S49" i="12"/>
  <c r="B49" i="12"/>
  <c r="P55" i="10"/>
  <c r="B57" i="11"/>
  <c r="B55" i="10"/>
  <c r="B46" i="8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<sst xmlns="http://schemas.openxmlformats.org/spreadsheetml/2006/main" count="1121" uniqueCount="212">
  <si>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</si>
  <si>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</si>
  <si>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</si>
  <si>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</si>
  <si>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</si>
  <si>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</si>
  <si>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</si>
  <si>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</si>
  <si>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</si>
  <si>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</si>
  <si>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</si>
  <si>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</si>
  <si>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</si>
  <si>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</si>
  <si>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</si>
  <si>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</si>
  <si>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</si>
  <si>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</si>
  <si>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</si>
  <si>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</si>
  <si>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</si>
  <si>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</si>
  <si>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</si>
  <si>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</si>
  <si>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</si>
  <si>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</si>
  <si>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</si>
  <si>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</si>
  <si>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</si>
  <si>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</si>
  <si>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</si>
  <si>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</si>
  <si>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</si>
  <si>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</si>
  <si>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</si>
  <si>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</si>
  <si>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</si>
  <si>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</si>
  <si>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</si>
  <si>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</si>
  <si>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</si>
  <si>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</si>
  <si>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</si>
  <si>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</si>
  <si>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</si>
  <si>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</si>
  <si>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</si>
  <si>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</si>
  <si>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</si>
  <si>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</si>
  <si>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</si>
  <si>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</si>
  <si>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</si>
  <si>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</si>
  <si>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</si>
  <si>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</si>
  <si>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</si>
  <si>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</si>
  <si>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</si>
  <si>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</si>
  <si>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</si>
  <si>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</si>
  <si>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</si>
  <si>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</si>
  <si>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</si>
  <si>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</si>
  <si>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</si>
  <si>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</si>
  <si>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</si>
  <si>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</si>
  <si>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</si>
  <si>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</si>
  <si>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</si>
  <si>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</si>
  <si>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</si>
  <si>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</si>
  <si>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</si>
  <si>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</si>
  <si>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</si>
  <si>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</si>
  <si>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</si>
  <si>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</si>
  <si>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</si>
  <si>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</si>
  <si>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</si>
  <si>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</si>
  <si>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</si>
  <si>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</si>
  <si>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</si>
  <si>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</si>
  <si>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</si>
  <si>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</si>
  <si>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</si>
  <si>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</si>
  <si>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</si>
  <si>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</si>
  <si>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</si>
  <si>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</si>
  <si>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</si>
  <si>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</si>
  <si>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</si>
  <si>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</si>
  <si>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</si>
  <si>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</si>
  <si>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</si>
  <si>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</si>
  <si>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</si>
  <si>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</si>
  <si>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</si>
  <si>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</si>
  <si>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</si>
  <si>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</si>
  <si>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</si>
  <si>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</si>
  <si>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</si>
  <si>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</si>
  <si>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</si>
  <si>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</si>
  <si>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</si>
  <si>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</si>
  <si>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</si>
  <si>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</si>
  <si>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</si>
  <si>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</si>
  <si>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</si>
  <si>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</si>
  <si>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</si>
  <si>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</si>
  <si>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</si>
  <si>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</si>
  <si>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</si>
  <si>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</si>
  <si>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</si>
  <si>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</si>
  <si>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</si>
  <si>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</si>
  <si>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</si>
  <si>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</si>
  <si>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</si>
  <si>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</si>
  <si>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</si>
  <si>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</si>
  <si>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</si>
  <si>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</si>
  <si>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</si>
  <si>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</si>
  <si>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</si>
  <si>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</si>
  <si>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</si>
  <si>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</si>
  <si>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</si>
  <si>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</si>
  <si>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</si>
  <si>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</si>
  <si>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</si>
  <si>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</si>
  <si>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</si>
  <si>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</si>
  <si>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</si>
  <si>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</si>
  <si>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</si>
  <si>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</si>
  <si>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</si>
  <si>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</si>
  <si>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</si>
  <si>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</si>
  <si>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</si>
  <si>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</si>
  <si>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</si>
  <si>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</si>
  <si>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</si>
  <si>
    <t>اريج فاروق فوزي ذياب</t>
  </si>
  <si>
    <t>رسوم بناء</t>
  </si>
  <si>
    <t xml:space="preserve"> </t>
  </si>
  <si>
    <t>احمد نزار محمد ملحم</t>
  </si>
  <si>
    <t>اجور لحام عبارة مياه واعمال لحام باب المضخة</t>
  </si>
  <si>
    <t>عبد الكريم وليد ذيب صوالحة</t>
  </si>
  <si>
    <t>مقابل مراسل واذن تنظيفات في البلدية</t>
  </si>
  <si>
    <t>نافز مصطفى محمد يعاقبة</t>
  </si>
  <si>
    <t>Z10</t>
  </si>
  <si>
    <t>البنك الرئيسي - شيقل</t>
  </si>
  <si>
    <t>البنك الرئيسي - دينار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</si>
  <si>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</si>
  <si>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</si>
  <si>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</si>
  <si>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</si>
  <si>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دفعة من راتب شهر 3 / 2026</t>
  </si>
  <si>
    <t>نضال محمد اسماعيل مرشد</t>
  </si>
  <si>
    <t>اثمان كرتات عدادات مياه</t>
  </si>
  <si>
    <t>ايصال ملغي</t>
  </si>
  <si>
    <t>براء سامي يعاقبة</t>
  </si>
  <si>
    <t>ايجار قاعة البلدية</t>
  </si>
  <si>
    <t>اسامة عبد الله ملحم</t>
  </si>
  <si>
    <t>حسام احمد رزق جابر</t>
  </si>
  <si>
    <t>عمولة ادارة حسابات</t>
  </si>
  <si>
    <t>محمد سامي يوسف يحيى</t>
  </si>
  <si>
    <t>مساهمة عمود كهرباء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</si>
  <si>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</si>
  <si>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</si>
  <si>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</si>
  <si>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</si>
  <si>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دفعة من راتب شهر 4 / 2026</t>
  </si>
  <si>
    <t>ثائر نبيل سليمان ملحم</t>
  </si>
  <si>
    <t>اجور عامل بناء وتسوية الار ض - غرفة بئر مياه كفرراعي</t>
  </si>
  <si>
    <t>هادي عصام نبيل ملحم</t>
  </si>
  <si>
    <t>عصام نبيل سليمان ملحم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</si>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</sst>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3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0" fontId="0" fillId="0" borderId="11" xfId="0" applyBorder="1"/>
    <xf numFmtId="165" fontId="1" fillId="2" borderId="37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0.7799999998178464</v>
          </cell>
          <cell r="Q51">
            <v>1450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0.7799999998178464</v>
          </cell>
          <cell r="Q55">
            <v>1450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>
        <row r="48">
          <cell r="D48">
            <v>2341</v>
          </cell>
          <cell r="E48">
            <v>19797</v>
          </cell>
          <cell r="F48">
            <v>799.39200000000005</v>
          </cell>
          <cell r="G48">
            <v>0</v>
          </cell>
          <cell r="H48">
            <v>47034.199999999924</v>
          </cell>
          <cell r="I48">
            <v>40780.614999999998</v>
          </cell>
          <cell r="J48">
            <v>294.30999999999733</v>
          </cell>
          <cell r="K48">
            <v>1</v>
          </cell>
          <cell r="L48">
            <v>5079.5000000000146</v>
          </cell>
          <cell r="M48">
            <v>101904.42</v>
          </cell>
          <cell r="N48">
            <v>550</v>
          </cell>
          <cell r="O48">
            <v>3480</v>
          </cell>
          <cell r="P48">
            <v>0.7799999998178464</v>
          </cell>
          <cell r="Q48">
            <v>80427.45</v>
          </cell>
          <cell r="R48">
            <v>1022</v>
          </cell>
          <cell r="S48">
            <v>21.380000000004657</v>
          </cell>
          <cell r="T48">
            <v>25770.880000000001</v>
          </cell>
          <cell r="U48">
            <v>380000</v>
          </cell>
          <cell r="V48">
            <v>22738.360000000022</v>
          </cell>
        </row>
      </sheetData>
      <sheetData sheetId="15">
        <row r="49">
          <cell r="D49">
            <v>2341</v>
          </cell>
          <cell r="E49">
            <v>24449</v>
          </cell>
          <cell r="F49">
            <v>963.39200000000005</v>
          </cell>
          <cell r="G49">
            <v>0</v>
          </cell>
          <cell r="H49">
            <v>47034.199999999924</v>
          </cell>
          <cell r="I49">
            <v>40780.614999999998</v>
          </cell>
          <cell r="J49">
            <v>294.30999999999733</v>
          </cell>
          <cell r="K49">
            <v>1</v>
          </cell>
          <cell r="L49">
            <v>5079.5000000000146</v>
          </cell>
          <cell r="M49">
            <v>101904.42</v>
          </cell>
          <cell r="N49">
            <v>550</v>
          </cell>
          <cell r="O49">
            <v>0</v>
          </cell>
          <cell r="P49">
            <v>0.7799999998178464</v>
          </cell>
          <cell r="Q49">
            <v>102427.45</v>
          </cell>
          <cell r="R49">
            <v>-150</v>
          </cell>
          <cell r="S49">
            <v>21.380000000004657</v>
          </cell>
          <cell r="T49">
            <v>32770.880000000005</v>
          </cell>
          <cell r="U49">
            <v>380000</v>
          </cell>
          <cell r="V49">
            <v>22738.360000000022</v>
          </cell>
        </row>
      </sheetData>
      <sheetData sheetId="16">
        <row r="17">
          <cell r="M17">
            <v>101904.42</v>
          </cell>
        </row>
        <row r="44">
          <cell r="D44">
            <v>2341</v>
          </cell>
          <cell r="E44">
            <v>3724</v>
          </cell>
          <cell r="F44">
            <v>143.39200000000005</v>
          </cell>
          <cell r="G44">
            <v>0</v>
          </cell>
          <cell r="H44">
            <v>75034.199999999924</v>
          </cell>
          <cell r="I44">
            <v>41600.614999999998</v>
          </cell>
          <cell r="J44">
            <v>294.30999999999733</v>
          </cell>
          <cell r="K44">
            <v>1</v>
          </cell>
          <cell r="L44">
            <v>5079.5000000000146</v>
          </cell>
          <cell r="N44">
            <v>550</v>
          </cell>
          <cell r="O44">
            <v>3817</v>
          </cell>
          <cell r="P44">
            <v>0.7799999998178464</v>
          </cell>
          <cell r="Q44">
            <v>111705.45</v>
          </cell>
          <cell r="R44">
            <v>1065</v>
          </cell>
          <cell r="S44">
            <v>21.380000000004657</v>
          </cell>
          <cell r="T44">
            <v>35860.880000000005</v>
          </cell>
          <cell r="U44">
            <v>380000</v>
          </cell>
          <cell r="V44">
            <v>22738.360000000022</v>
          </cell>
        </row>
      </sheetData>
      <sheetData sheetId="17">
        <row r="50">
          <cell r="D50">
            <v>2341</v>
          </cell>
          <cell r="E50">
            <v>9171</v>
          </cell>
          <cell r="F50">
            <v>143.39200000000005</v>
          </cell>
          <cell r="G50">
            <v>0</v>
          </cell>
          <cell r="H50">
            <v>75034.199999999924</v>
          </cell>
          <cell r="I50">
            <v>41600.614999999998</v>
          </cell>
          <cell r="J50">
            <v>294.30999999999733</v>
          </cell>
          <cell r="K50">
            <v>1</v>
          </cell>
          <cell r="L50">
            <v>5079.5000000000146</v>
          </cell>
          <cell r="M50">
            <v>101904.42</v>
          </cell>
          <cell r="N50">
            <v>550</v>
          </cell>
          <cell r="O50">
            <v>5283</v>
          </cell>
          <cell r="P50">
            <v>0.7799999998178464</v>
          </cell>
          <cell r="Q50">
            <v>132228.45000000001</v>
          </cell>
          <cell r="R50">
            <v>1972</v>
          </cell>
          <cell r="S50">
            <v>21.380000000004657</v>
          </cell>
          <cell r="T50">
            <v>42110.880000000005</v>
          </cell>
          <cell r="U50">
            <v>380000</v>
          </cell>
          <cell r="V50">
            <v>22738.360000000022</v>
          </cell>
        </row>
      </sheetData>
      <sheetData sheetId="18">
        <row r="46">
          <cell r="D46">
            <v>1991</v>
          </cell>
          <cell r="E46">
            <v>9045</v>
          </cell>
          <cell r="F46">
            <v>43.392000000000053</v>
          </cell>
          <cell r="G46">
            <v>0</v>
          </cell>
          <cell r="H46">
            <v>75034.199999999924</v>
          </cell>
          <cell r="I46">
            <v>41700.614999999998</v>
          </cell>
          <cell r="J46">
            <v>294.30999999999733</v>
          </cell>
          <cell r="K46">
            <v>1</v>
          </cell>
          <cell r="L46">
            <v>5079.5000000000146</v>
          </cell>
          <cell r="M46">
            <v>115692.62</v>
          </cell>
          <cell r="N46">
            <v>550</v>
          </cell>
          <cell r="O46">
            <v>0</v>
          </cell>
          <cell r="P46">
            <v>0.7799999998178464</v>
          </cell>
          <cell r="Q46">
            <v>143027.45000000001</v>
          </cell>
          <cell r="R46">
            <v>-200</v>
          </cell>
          <cell r="S46">
            <v>21.380000000004657</v>
          </cell>
          <cell r="T46">
            <v>44710.880000000005</v>
          </cell>
          <cell r="U46">
            <v>380000</v>
          </cell>
          <cell r="V46">
            <v>22738.360000000022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4" t="s">
        <v>1</v>
      </c>
      <c r="P1" s="212"/>
      <c r="Q1" s="213"/>
      <c r="R1" s="214" t="s">
        <v>2</v>
      </c>
      <c r="S1" s="212"/>
      <c r="T1" s="213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6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205"/>
      <c r="B16" s="206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207"/>
      <c r="B30" s="208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209" t="s">
        <v>48</v>
      </c>
      <c r="B31" s="210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1" t="s">
        <v>1</v>
      </c>
      <c r="P1" s="212"/>
      <c r="Q1" s="213"/>
      <c r="R1" s="214" t="s">
        <v>2</v>
      </c>
      <c r="S1" s="212"/>
      <c r="T1" s="213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9" t="s">
        <v>6</v>
      </c>
      <c r="I2" s="220"/>
      <c r="J2" s="220"/>
      <c r="K2" s="220"/>
      <c r="L2" s="220"/>
      <c r="M2" s="220"/>
      <c r="N2" s="221"/>
      <c r="O2" s="13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209" t="s">
        <v>48</v>
      </c>
      <c r="B34" s="210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4" t="s">
        <v>1</v>
      </c>
      <c r="P1" s="227"/>
      <c r="Q1" s="228"/>
      <c r="R1" s="214" t="s">
        <v>2</v>
      </c>
      <c r="S1" s="227"/>
      <c r="T1" s="228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29"/>
      <c r="F2" s="229"/>
      <c r="G2" s="229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9" t="s">
        <v>6</v>
      </c>
      <c r="Q2" s="226"/>
      <c r="R2" s="11" t="s">
        <v>5</v>
      </c>
      <c r="S2" s="229" t="s">
        <v>6</v>
      </c>
      <c r="T2" s="226"/>
      <c r="U2" s="225" t="s">
        <v>5</v>
      </c>
      <c r="V2" s="22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5"/>
      <c r="B16" s="206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209" t="s">
        <v>48</v>
      </c>
      <c r="B32" s="210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1" t="s">
        <v>1</v>
      </c>
      <c r="P1" s="212"/>
      <c r="Q1" s="213"/>
      <c r="R1" s="214" t="s">
        <v>2</v>
      </c>
      <c r="S1" s="212"/>
      <c r="T1" s="213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3" t="s">
        <v>5</v>
      </c>
      <c r="E2" s="215"/>
      <c r="F2" s="215"/>
      <c r="G2" s="215"/>
      <c r="H2" s="230" t="s">
        <v>6</v>
      </c>
      <c r="I2" s="231"/>
      <c r="J2" s="231"/>
      <c r="K2" s="231"/>
      <c r="L2" s="231"/>
      <c r="M2" s="231"/>
      <c r="N2" s="232"/>
      <c r="O2" s="13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205"/>
      <c r="B21" s="206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209" t="s">
        <v>48</v>
      </c>
      <c r="B34" s="210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5"/>
      <c r="B16" s="206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207"/>
      <c r="B28" s="208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209" t="s">
        <v>48</v>
      </c>
      <c r="B29" s="210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5"/>
      <c r="B24" s="206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207"/>
      <c r="B40" s="208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209" t="s">
        <v>48</v>
      </c>
      <c r="B41" s="210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15">
        <f>'[1]1'!A2:B2</f>
        <v>2025</v>
      </c>
      <c r="B2" s="215"/>
      <c r="C2" s="7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30"/>
      <c r="B17" s="231"/>
      <c r="C17" s="206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34"/>
      <c r="B29" s="234"/>
      <c r="C29" s="234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35" t="s">
        <v>48</v>
      </c>
      <c r="B30" s="235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36"/>
      <c r="B52" s="237"/>
      <c r="C52" s="238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67" t="s">
        <v>3</v>
      </c>
      <c r="V1" s="168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29" t="s">
        <v>6</v>
      </c>
      <c r="I2" s="229"/>
      <c r="J2" s="229"/>
      <c r="K2" s="229"/>
      <c r="L2" s="226"/>
      <c r="M2" s="9"/>
      <c r="N2" s="9"/>
      <c r="O2" s="11" t="s">
        <v>5</v>
      </c>
      <c r="P2" s="229" t="s">
        <v>6</v>
      </c>
      <c r="Q2" s="226"/>
      <c r="R2" s="11" t="s">
        <v>5</v>
      </c>
      <c r="S2" s="241" t="s">
        <v>6</v>
      </c>
      <c r="T2" s="240"/>
      <c r="U2" s="239" t="s">
        <v>5</v>
      </c>
      <c r="V2" s="24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205"/>
      <c r="B18" s="206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207"/>
      <c r="B30" s="208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9" t="s">
        <v>48</v>
      </c>
      <c r="B31" s="210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42" t="s">
        <v>1</v>
      </c>
      <c r="P1" s="243"/>
      <c r="Q1" s="244"/>
      <c r="R1" s="242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205"/>
      <c r="B18" s="206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207"/>
      <c r="B30" s="208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209" t="s">
        <v>48</v>
      </c>
      <c r="B31" s="210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workbookViewId="0">
      <selection activeCell="C13" sqref="C13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0.7799999998178464</v>
      </c>
      <c r="Q4" s="17">
        <f>'[1]12'!Q51</f>
        <v>1450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 x14ac:dyDescent="0.25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 x14ac:dyDescent="0.25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0.7799999998178464</v>
      </c>
      <c r="Q19" s="43">
        <f t="shared" si="1"/>
        <v>1450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9" t="s">
        <v>48</v>
      </c>
      <c r="B32" s="210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0.7799999998178464</v>
      </c>
      <c r="Q55" s="91">
        <f t="shared" si="6"/>
        <v>1450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workbookViewId="0">
      <selection activeCell="E27" sqref="E27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0.7799999998178464</v>
      </c>
      <c r="Q4" s="17">
        <f>'[1]13'!Q55</f>
        <v>1450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 x14ac:dyDescent="0.25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 x14ac:dyDescent="0.3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 x14ac:dyDescent="0.3">
      <c r="A22" s="205"/>
      <c r="B22" s="206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0.7799999998178464</v>
      </c>
      <c r="Q22" s="43">
        <f t="shared" si="1"/>
        <v>80427.45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 x14ac:dyDescent="0.25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 x14ac:dyDescent="0.25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 x14ac:dyDescent="0.3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 x14ac:dyDescent="0.3">
      <c r="A34" s="207"/>
      <c r="B34" s="208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 x14ac:dyDescent="0.25">
      <c r="A35" s="209" t="s">
        <v>48</v>
      </c>
      <c r="B35" s="210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 x14ac:dyDescent="0.25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 x14ac:dyDescent="0.3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0.7799999998178464</v>
      </c>
      <c r="Q57" s="91">
        <f t="shared" si="7"/>
        <v>80427.45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AAFA-A3B7-4130-8768-FDD284E7FE59}">
  <dimension ref="A1:V49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42578125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127"/>
      <c r="N1" s="192"/>
      <c r="O1" s="214" t="s">
        <v>1</v>
      </c>
      <c r="P1" s="212"/>
      <c r="Q1" s="213"/>
      <c r="R1" s="211" t="s">
        <v>2</v>
      </c>
      <c r="S1" s="212"/>
      <c r="T1" s="23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129"/>
      <c r="N2" s="193"/>
      <c r="O2" s="11" t="s">
        <v>5</v>
      </c>
      <c r="P2" s="215" t="s">
        <v>6</v>
      </c>
      <c r="Q2" s="204"/>
      <c r="R2" s="13" t="s">
        <v>5</v>
      </c>
      <c r="S2" s="215" t="s">
        <v>6</v>
      </c>
      <c r="T2" s="230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91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28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449</v>
      </c>
      <c r="D4" s="13">
        <f>'[1]15'!D48</f>
        <v>2341</v>
      </c>
      <c r="E4" s="13">
        <f>'[1]15'!E48</f>
        <v>19797</v>
      </c>
      <c r="F4" s="17">
        <f>'[1]15'!F48</f>
        <v>799.39200000000005</v>
      </c>
      <c r="G4" s="17">
        <f>'[1]15'!G48</f>
        <v>0</v>
      </c>
      <c r="H4" s="17">
        <f>'[1]15'!H48</f>
        <v>47034.199999999924</v>
      </c>
      <c r="I4" s="17">
        <f>'[1]15'!I48</f>
        <v>40780.614999999998</v>
      </c>
      <c r="J4" s="17">
        <f>'[1]15'!J48</f>
        <v>294.30999999999733</v>
      </c>
      <c r="K4" s="17">
        <f>'[1]15'!K48</f>
        <v>1</v>
      </c>
      <c r="L4" s="9">
        <f>'[1]15'!L48</f>
        <v>5079.5000000000146</v>
      </c>
      <c r="M4" s="15">
        <f>'[1]15'!M48</f>
        <v>101904.42</v>
      </c>
      <c r="N4" s="9">
        <f>'[1]15'!N48</f>
        <v>550</v>
      </c>
      <c r="O4" s="11">
        <f>'[1]15'!O48</f>
        <v>3480</v>
      </c>
      <c r="P4" s="17">
        <f>'[1]15'!P48</f>
        <v>0.7799999998178464</v>
      </c>
      <c r="Q4" s="10">
        <f>'[1]15'!Q48</f>
        <v>80427.45</v>
      </c>
      <c r="R4" s="13">
        <f>'[1]15'!R48</f>
        <v>1022</v>
      </c>
      <c r="S4" s="17">
        <f>'[1]15'!S48</f>
        <v>21.380000000004657</v>
      </c>
      <c r="T4" s="9">
        <f>'[1]15'!T48</f>
        <v>25770.880000000001</v>
      </c>
      <c r="U4" s="99">
        <f>'[1]15'!U48</f>
        <v>380000</v>
      </c>
      <c r="V4" s="10">
        <f>'[1]15'!V48</f>
        <v>22738.360000000022</v>
      </c>
    </row>
    <row r="5" spans="1:22" x14ac:dyDescent="0.25">
      <c r="A5" s="18" t="s">
        <v>31</v>
      </c>
      <c r="B5" s="19" t="s">
        <v>32</v>
      </c>
      <c r="C5" s="7">
        <f>C4+1</f>
        <v>450</v>
      </c>
      <c r="D5" s="27"/>
      <c r="E5" s="27"/>
      <c r="F5" s="28"/>
      <c r="G5" s="28"/>
      <c r="H5" s="24"/>
      <c r="I5" s="24"/>
      <c r="J5" s="24"/>
      <c r="K5" s="29"/>
      <c r="L5" s="29"/>
      <c r="M5" s="24"/>
      <c r="N5" s="25"/>
      <c r="O5" s="26"/>
      <c r="P5" s="24"/>
      <c r="Q5" s="30">
        <v>22000</v>
      </c>
      <c r="R5" s="20"/>
      <c r="S5" s="24"/>
      <c r="T5" s="29"/>
      <c r="U5" s="101"/>
      <c r="V5" s="30"/>
    </row>
    <row r="6" spans="1:22" x14ac:dyDescent="0.25">
      <c r="A6" s="18" t="s">
        <v>33</v>
      </c>
      <c r="B6" s="19" t="s">
        <v>34</v>
      </c>
      <c r="C6" s="7">
        <f t="shared" ref="C6:C16" si="0">C5+1</f>
        <v>451</v>
      </c>
      <c r="D6" s="20"/>
      <c r="E6" s="27"/>
      <c r="F6" s="28"/>
      <c r="G6" s="28"/>
      <c r="H6" s="24"/>
      <c r="I6" s="24"/>
      <c r="J6" s="24"/>
      <c r="K6" s="29"/>
      <c r="L6" s="29"/>
      <c r="M6" s="24"/>
      <c r="N6" s="25"/>
      <c r="O6" s="26"/>
      <c r="P6" s="24"/>
      <c r="Q6" s="30"/>
      <c r="R6" s="20"/>
      <c r="S6" s="24"/>
      <c r="T6" s="29">
        <v>7000</v>
      </c>
      <c r="U6" s="101"/>
      <c r="V6" s="30"/>
    </row>
    <row r="7" spans="1:22" x14ac:dyDescent="0.25">
      <c r="A7" s="18" t="s">
        <v>171</v>
      </c>
      <c r="B7" s="19" t="s">
        <v>172</v>
      </c>
      <c r="C7" s="7">
        <f t="shared" si="0"/>
        <v>452</v>
      </c>
      <c r="D7" s="20"/>
      <c r="E7" s="27"/>
      <c r="F7" s="28">
        <v>164</v>
      </c>
      <c r="G7" s="28"/>
      <c r="H7" s="24"/>
      <c r="I7" s="24"/>
      <c r="J7" s="24"/>
      <c r="K7" s="29"/>
      <c r="L7" s="29"/>
      <c r="M7" s="24"/>
      <c r="N7" s="25"/>
      <c r="O7" s="26"/>
      <c r="P7" s="24"/>
      <c r="Q7" s="30"/>
      <c r="R7" s="20"/>
      <c r="S7" s="24"/>
      <c r="T7" s="29"/>
      <c r="U7" s="101"/>
      <c r="V7" s="30"/>
    </row>
    <row r="8" spans="1:22" x14ac:dyDescent="0.25">
      <c r="A8" s="18"/>
      <c r="B8" s="19"/>
      <c r="C8" s="7">
        <f t="shared" si="0"/>
        <v>453</v>
      </c>
      <c r="D8" s="20"/>
      <c r="E8" s="27"/>
      <c r="F8" s="28" t="s">
        <v>173</v>
      </c>
      <c r="G8" s="28"/>
      <c r="H8" s="24"/>
      <c r="I8" s="24"/>
      <c r="J8" s="24"/>
      <c r="K8" s="29"/>
      <c r="L8" s="29"/>
      <c r="M8" s="24"/>
      <c r="N8" s="25"/>
      <c r="O8" s="194"/>
      <c r="P8" s="24"/>
      <c r="Q8" s="30"/>
      <c r="R8" s="20"/>
      <c r="S8" s="24"/>
      <c r="T8" s="29"/>
      <c r="U8" s="101"/>
      <c r="V8" s="30"/>
    </row>
    <row r="9" spans="1:22" x14ac:dyDescent="0.25">
      <c r="A9" s="18"/>
      <c r="B9" s="19"/>
      <c r="C9" s="7">
        <f t="shared" si="0"/>
        <v>454</v>
      </c>
      <c r="D9" s="20"/>
      <c r="E9" s="27"/>
      <c r="F9" s="28"/>
      <c r="G9" s="28"/>
      <c r="H9" s="24"/>
      <c r="I9" s="24"/>
      <c r="J9" s="24"/>
      <c r="K9" s="29"/>
      <c r="L9" s="29"/>
      <c r="M9" s="24"/>
      <c r="N9" s="25"/>
      <c r="O9" s="26"/>
      <c r="P9" s="24"/>
      <c r="Q9" s="30"/>
      <c r="R9" s="20"/>
      <c r="S9" s="24"/>
      <c r="T9" s="29"/>
      <c r="U9" s="101"/>
      <c r="V9" s="30"/>
    </row>
    <row r="10" spans="1:22" x14ac:dyDescent="0.25">
      <c r="A10" s="18"/>
      <c r="B10" s="19"/>
      <c r="C10" s="6">
        <f t="shared" si="0"/>
        <v>455</v>
      </c>
      <c r="D10" s="20"/>
      <c r="E10" s="27"/>
      <c r="F10" s="28"/>
      <c r="G10" s="28"/>
      <c r="H10" s="24"/>
      <c r="I10" s="24"/>
      <c r="J10" s="24"/>
      <c r="K10" s="29"/>
      <c r="L10" s="29"/>
      <c r="M10" s="24"/>
      <c r="N10" s="25"/>
      <c r="O10" s="26"/>
      <c r="P10" s="24"/>
      <c r="Q10" s="30"/>
      <c r="R10" s="20"/>
      <c r="S10" s="24"/>
      <c r="T10" s="29"/>
      <c r="U10" s="101"/>
      <c r="V10" s="30"/>
    </row>
    <row r="11" spans="1:22" x14ac:dyDescent="0.25">
      <c r="A11" s="18"/>
      <c r="B11" s="19"/>
      <c r="C11" s="6">
        <f t="shared" si="0"/>
        <v>456</v>
      </c>
      <c r="D11" s="20"/>
      <c r="E11" s="27"/>
      <c r="F11" s="28"/>
      <c r="G11" s="28"/>
      <c r="H11" s="24"/>
      <c r="I11" s="24"/>
      <c r="J11" s="24"/>
      <c r="K11" s="29"/>
      <c r="L11" s="29"/>
      <c r="M11" s="24"/>
      <c r="N11" s="25"/>
      <c r="O11" s="26"/>
      <c r="P11" s="24"/>
      <c r="Q11" s="30"/>
      <c r="R11" s="20"/>
      <c r="S11" s="24"/>
      <c r="T11" s="29"/>
      <c r="U11" s="101"/>
      <c r="V11" s="30"/>
    </row>
    <row r="12" spans="1:22" x14ac:dyDescent="0.25">
      <c r="A12" s="18"/>
      <c r="B12" s="19"/>
      <c r="C12" s="6">
        <f t="shared" si="0"/>
        <v>457</v>
      </c>
      <c r="D12" s="20"/>
      <c r="E12" s="27"/>
      <c r="F12" s="28"/>
      <c r="G12" s="28"/>
      <c r="H12" s="24"/>
      <c r="I12" s="24"/>
      <c r="J12" s="24"/>
      <c r="K12" s="29"/>
      <c r="L12" s="29"/>
      <c r="M12" s="24"/>
      <c r="N12" s="25"/>
      <c r="O12" s="26"/>
      <c r="P12" s="24"/>
      <c r="Q12" s="30"/>
      <c r="R12" s="20"/>
      <c r="S12" s="24"/>
      <c r="T12" s="29"/>
      <c r="U12" s="101"/>
      <c r="V12" s="30"/>
    </row>
    <row r="13" spans="1:22" x14ac:dyDescent="0.25">
      <c r="A13" s="18"/>
      <c r="B13" s="19"/>
      <c r="C13" s="6">
        <f t="shared" si="0"/>
        <v>458</v>
      </c>
      <c r="D13" s="20"/>
      <c r="E13" s="27"/>
      <c r="F13" s="28"/>
      <c r="G13" s="28"/>
      <c r="H13" s="24"/>
      <c r="I13" s="24"/>
      <c r="J13" s="24"/>
      <c r="K13" s="29"/>
      <c r="L13" s="29"/>
      <c r="M13" s="24"/>
      <c r="N13" s="25"/>
      <c r="O13" s="26"/>
      <c r="P13" s="24"/>
      <c r="Q13" s="30"/>
      <c r="R13" s="20"/>
      <c r="S13" s="24"/>
      <c r="T13" s="29"/>
      <c r="U13" s="101"/>
      <c r="V13" s="30"/>
    </row>
    <row r="14" spans="1:22" x14ac:dyDescent="0.25">
      <c r="A14" s="18"/>
      <c r="B14" s="19"/>
      <c r="C14" s="6">
        <f t="shared" si="0"/>
        <v>459</v>
      </c>
      <c r="D14" s="20"/>
      <c r="E14" s="27"/>
      <c r="F14" s="28"/>
      <c r="G14" s="28"/>
      <c r="H14" s="24"/>
      <c r="I14" s="24"/>
      <c r="J14" s="24"/>
      <c r="K14" s="29"/>
      <c r="L14" s="29"/>
      <c r="M14" s="24"/>
      <c r="N14" s="25"/>
      <c r="O14" s="26"/>
      <c r="P14" s="24"/>
      <c r="Q14" s="30"/>
      <c r="R14" s="20"/>
      <c r="S14" s="24"/>
      <c r="T14" s="29"/>
      <c r="U14" s="101"/>
      <c r="V14" s="30"/>
    </row>
    <row r="15" spans="1:22" x14ac:dyDescent="0.25">
      <c r="A15" s="18"/>
      <c r="B15" s="19" t="s">
        <v>32</v>
      </c>
      <c r="C15" s="6">
        <f t="shared" si="0"/>
        <v>460</v>
      </c>
      <c r="D15" s="20"/>
      <c r="E15" s="27"/>
      <c r="F15" s="28"/>
      <c r="G15" s="28"/>
      <c r="H15" s="24"/>
      <c r="I15" s="24"/>
      <c r="J15" s="24"/>
      <c r="K15" s="29"/>
      <c r="L15" s="29"/>
      <c r="M15" s="24"/>
      <c r="N15" s="25"/>
      <c r="O15" s="26"/>
      <c r="P15" s="24"/>
      <c r="Q15" s="30"/>
      <c r="R15" s="20"/>
      <c r="S15" s="24"/>
      <c r="T15" s="29"/>
      <c r="U15" s="101"/>
      <c r="V15" s="30"/>
    </row>
    <row r="16" spans="1:22" ht="15.75" thickBot="1" x14ac:dyDescent="0.3">
      <c r="A16" s="18"/>
      <c r="B16" s="19" t="s">
        <v>34</v>
      </c>
      <c r="C16" s="6">
        <f t="shared" si="0"/>
        <v>461</v>
      </c>
      <c r="D16" s="32"/>
      <c r="E16" s="33"/>
      <c r="F16" s="34"/>
      <c r="G16" s="34"/>
      <c r="H16" s="35"/>
      <c r="I16" s="35"/>
      <c r="J16" s="35"/>
      <c r="K16" s="36"/>
      <c r="L16" s="36"/>
      <c r="M16" s="35"/>
      <c r="N16" s="37"/>
      <c r="O16" s="38"/>
      <c r="P16" s="35"/>
      <c r="Q16" s="39"/>
      <c r="R16" s="32"/>
      <c r="S16" s="35"/>
      <c r="T16" s="36"/>
      <c r="U16" s="104"/>
      <c r="V16" s="39"/>
    </row>
    <row r="17" spans="1:22" ht="15.75" thickBot="1" x14ac:dyDescent="0.3">
      <c r="A17" s="205"/>
      <c r="B17" s="206"/>
      <c r="C17" s="6"/>
      <c r="D17" s="41">
        <f t="shared" ref="D17:V17" si="1">SUM(D4:D16)</f>
        <v>2341</v>
      </c>
      <c r="E17" s="42">
        <f t="shared" si="1"/>
        <v>19797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4">
        <f t="shared" si="1"/>
        <v>1</v>
      </c>
      <c r="L17" s="195">
        <f t="shared" si="1"/>
        <v>5079.5000000000146</v>
      </c>
      <c r="M17" s="195">
        <f t="shared" si="1"/>
        <v>101904.42</v>
      </c>
      <c r="N17" s="46">
        <f t="shared" si="1"/>
        <v>550</v>
      </c>
      <c r="O17" s="42">
        <f t="shared" si="1"/>
        <v>3480</v>
      </c>
      <c r="P17" s="43">
        <f t="shared" si="1"/>
        <v>0.7799999998178464</v>
      </c>
      <c r="Q17" s="47">
        <f t="shared" si="1"/>
        <v>102427.45</v>
      </c>
      <c r="R17" s="41">
        <f t="shared" si="1"/>
        <v>1022</v>
      </c>
      <c r="S17" s="43">
        <f t="shared" si="1"/>
        <v>21.380000000004657</v>
      </c>
      <c r="T17" s="44">
        <f t="shared" si="1"/>
        <v>32770.880000000005</v>
      </c>
      <c r="U17" s="43">
        <f t="shared" si="1"/>
        <v>380000</v>
      </c>
      <c r="V17" s="47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433</v>
      </c>
      <c r="D18" s="51"/>
      <c r="E18" s="52"/>
      <c r="F18" s="53"/>
      <c r="G18" s="53"/>
      <c r="H18" s="53"/>
      <c r="I18" s="53"/>
      <c r="J18" s="53"/>
      <c r="K18" s="54"/>
      <c r="L18" s="54"/>
      <c r="M18" s="53"/>
      <c r="N18" s="55"/>
      <c r="O18" s="56"/>
      <c r="P18" s="53"/>
      <c r="Q18" s="57"/>
      <c r="R18" s="51"/>
      <c r="S18" s="53"/>
      <c r="T18" s="54"/>
      <c r="U18" s="106"/>
      <c r="V18" s="57"/>
    </row>
    <row r="19" spans="1:22" x14ac:dyDescent="0.25">
      <c r="A19" s="18" t="s">
        <v>94</v>
      </c>
      <c r="B19" s="19" t="s">
        <v>47</v>
      </c>
      <c r="C19" s="50">
        <f>C18+1</f>
        <v>434</v>
      </c>
      <c r="D19" s="20"/>
      <c r="E19" s="27">
        <v>4652</v>
      </c>
      <c r="F19" s="28"/>
      <c r="G19" s="28"/>
      <c r="H19" s="24"/>
      <c r="I19" s="24"/>
      <c r="J19" s="24"/>
      <c r="K19" s="29"/>
      <c r="L19" s="29"/>
      <c r="M19" s="24"/>
      <c r="N19" s="25"/>
      <c r="O19" s="26">
        <v>-3480</v>
      </c>
      <c r="P19" s="24"/>
      <c r="Q19" s="30"/>
      <c r="R19" s="20">
        <v>-1172</v>
      </c>
      <c r="S19" s="24"/>
      <c r="T19" s="29"/>
      <c r="U19" s="101"/>
      <c r="V19" s="30"/>
    </row>
    <row r="20" spans="1:22" x14ac:dyDescent="0.25">
      <c r="A20" s="18"/>
      <c r="B20" s="19"/>
      <c r="C20" s="50">
        <f t="shared" ref="C20:C28" si="2">C19+1</f>
        <v>435</v>
      </c>
      <c r="D20" s="20"/>
      <c r="E20" s="27"/>
      <c r="F20" s="28"/>
      <c r="G20" s="28"/>
      <c r="H20" s="24"/>
      <c r="I20" s="24"/>
      <c r="J20" s="24"/>
      <c r="K20" s="29"/>
      <c r="L20" s="29"/>
      <c r="M20" s="24"/>
      <c r="N20" s="25"/>
      <c r="O20" s="26"/>
      <c r="P20" s="24"/>
      <c r="Q20" s="30"/>
      <c r="R20" s="20"/>
      <c r="S20" s="24"/>
      <c r="T20" s="29"/>
      <c r="U20" s="101"/>
      <c r="V20" s="30"/>
    </row>
    <row r="21" spans="1:22" x14ac:dyDescent="0.25">
      <c r="A21" s="18"/>
      <c r="B21" s="19"/>
      <c r="C21" s="50">
        <f t="shared" si="2"/>
        <v>436</v>
      </c>
      <c r="D21" s="20"/>
      <c r="E21" s="27"/>
      <c r="F21" s="28"/>
      <c r="G21" s="28"/>
      <c r="H21" s="24"/>
      <c r="I21" s="24"/>
      <c r="J21" s="24"/>
      <c r="K21" s="29"/>
      <c r="L21" s="29"/>
      <c r="M21" s="24"/>
      <c r="N21" s="25"/>
      <c r="O21" s="26"/>
      <c r="P21" s="24"/>
      <c r="Q21" s="30"/>
      <c r="R21" s="20"/>
      <c r="S21" s="24"/>
      <c r="T21" s="29"/>
      <c r="U21" s="101"/>
      <c r="V21" s="30"/>
    </row>
    <row r="22" spans="1:22" x14ac:dyDescent="0.25">
      <c r="A22" s="18"/>
      <c r="B22" s="19"/>
      <c r="C22" s="50">
        <f t="shared" si="2"/>
        <v>437</v>
      </c>
      <c r="D22" s="20"/>
      <c r="E22" s="27"/>
      <c r="F22" s="28"/>
      <c r="G22" s="28"/>
      <c r="H22" s="24"/>
      <c r="I22" s="24"/>
      <c r="J22" s="24"/>
      <c r="K22" s="29"/>
      <c r="L22" s="29"/>
      <c r="M22" s="24"/>
      <c r="N22" s="25"/>
      <c r="O22" s="26"/>
      <c r="P22" s="24"/>
      <c r="Q22" s="30"/>
      <c r="R22" s="20"/>
      <c r="S22" s="24"/>
      <c r="T22" s="29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9"/>
      <c r="L23" s="29"/>
      <c r="M23" s="24"/>
      <c r="N23" s="25"/>
      <c r="O23" s="26"/>
      <c r="P23" s="24"/>
      <c r="Q23" s="30"/>
      <c r="R23" s="20"/>
      <c r="S23" s="24"/>
      <c r="T23" s="29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9"/>
      <c r="L24" s="29"/>
      <c r="M24" s="24"/>
      <c r="N24" s="25"/>
      <c r="O24" s="26"/>
      <c r="P24" s="24"/>
      <c r="Q24" s="30"/>
      <c r="R24" s="20"/>
      <c r="S24" s="24"/>
      <c r="T24" s="29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9"/>
      <c r="L25" s="29"/>
      <c r="M25" s="24"/>
      <c r="N25" s="25"/>
      <c r="O25" s="26"/>
      <c r="P25" s="24"/>
      <c r="Q25" s="30"/>
      <c r="R25" s="20"/>
      <c r="S25" s="24"/>
      <c r="T25" s="29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9"/>
      <c r="L26" s="29"/>
      <c r="M26" s="24"/>
      <c r="N26" s="25"/>
      <c r="O26" s="26"/>
      <c r="P26" s="24"/>
      <c r="Q26" s="30"/>
      <c r="R26" s="20"/>
      <c r="S26" s="24"/>
      <c r="T26" s="29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9"/>
      <c r="L27" s="29"/>
      <c r="M27" s="24"/>
      <c r="N27" s="25"/>
      <c r="O27" s="26"/>
      <c r="P27" s="24"/>
      <c r="Q27" s="30"/>
      <c r="R27" s="20"/>
      <c r="S27" s="24"/>
      <c r="T27" s="29"/>
      <c r="U27" s="101"/>
      <c r="V27" s="30"/>
    </row>
    <row r="28" spans="1:22" ht="15.75" thickBot="1" x14ac:dyDescent="0.3">
      <c r="A28" s="59"/>
      <c r="B28" s="60"/>
      <c r="C28" s="50">
        <f t="shared" si="2"/>
        <v>443</v>
      </c>
      <c r="D28" s="32"/>
      <c r="E28" s="33"/>
      <c r="F28" s="34"/>
      <c r="G28" s="34"/>
      <c r="H28" s="35"/>
      <c r="I28" s="35"/>
      <c r="J28" s="35"/>
      <c r="K28" s="36"/>
      <c r="L28" s="36"/>
      <c r="M28" s="35"/>
      <c r="N28" s="37"/>
      <c r="O28" s="38"/>
      <c r="P28" s="35"/>
      <c r="Q28" s="39"/>
      <c r="R28" s="32"/>
      <c r="S28" s="35"/>
      <c r="T28" s="36"/>
      <c r="U28" s="104"/>
      <c r="V28" s="39"/>
    </row>
    <row r="29" spans="1:22" ht="15.75" thickBot="1" x14ac:dyDescent="0.3">
      <c r="A29" s="207"/>
      <c r="B29" s="208"/>
      <c r="C29" s="61"/>
      <c r="D29" s="62">
        <f>SUM(D18:D28)</f>
        <v>0</v>
      </c>
      <c r="E29" s="62">
        <f t="shared" ref="E29:V29" si="3">SUM(E18:E28)</f>
        <v>4652</v>
      </c>
      <c r="F29" s="63">
        <f t="shared" si="3"/>
        <v>0</v>
      </c>
      <c r="G29" s="63">
        <f t="shared" si="3"/>
        <v>0</v>
      </c>
      <c r="H29" s="63">
        <f t="shared" si="3"/>
        <v>0</v>
      </c>
      <c r="I29" s="63">
        <f t="shared" si="3"/>
        <v>0</v>
      </c>
      <c r="J29" s="63">
        <f t="shared" si="3"/>
        <v>0</v>
      </c>
      <c r="K29" s="64">
        <f t="shared" si="3"/>
        <v>0</v>
      </c>
      <c r="L29" s="196">
        <f t="shared" si="3"/>
        <v>0</v>
      </c>
      <c r="M29" s="196">
        <f t="shared" si="3"/>
        <v>0</v>
      </c>
      <c r="N29" s="64">
        <f t="shared" si="3"/>
        <v>0</v>
      </c>
      <c r="O29" s="66">
        <f t="shared" si="3"/>
        <v>-3480</v>
      </c>
      <c r="P29" s="63">
        <f t="shared" si="3"/>
        <v>0</v>
      </c>
      <c r="Q29" s="67">
        <f t="shared" si="3"/>
        <v>0</v>
      </c>
      <c r="R29" s="62">
        <f t="shared" si="3"/>
        <v>-1172</v>
      </c>
      <c r="S29" s="63">
        <f t="shared" si="3"/>
        <v>0</v>
      </c>
      <c r="T29" s="64">
        <f t="shared" si="3"/>
        <v>0</v>
      </c>
      <c r="U29" s="197">
        <f t="shared" si="3"/>
        <v>0</v>
      </c>
      <c r="V29" s="67">
        <f t="shared" si="3"/>
        <v>0</v>
      </c>
    </row>
    <row r="30" spans="1:22" x14ac:dyDescent="0.25">
      <c r="A30" s="209" t="s">
        <v>48</v>
      </c>
      <c r="B30" s="210"/>
      <c r="C30" s="68">
        <v>511</v>
      </c>
      <c r="D30" s="69"/>
      <c r="E30" s="70"/>
      <c r="F30" s="71"/>
      <c r="G30" s="71"/>
      <c r="H30" s="71"/>
      <c r="I30" s="71"/>
      <c r="J30" s="71"/>
      <c r="K30" s="72"/>
      <c r="L30" s="72"/>
      <c r="M30" s="71"/>
      <c r="N30" s="73"/>
      <c r="O30" s="74"/>
      <c r="P30" s="71"/>
      <c r="Q30" s="75"/>
      <c r="R30" s="69"/>
      <c r="S30" s="71"/>
      <c r="T30" s="72"/>
      <c r="U30" s="113"/>
      <c r="V30" s="75"/>
    </row>
    <row r="31" spans="1:22" x14ac:dyDescent="0.25">
      <c r="A31" s="102" t="s">
        <v>104</v>
      </c>
      <c r="B31" s="77" t="s">
        <v>82</v>
      </c>
      <c r="C31" s="78">
        <f>C30+1</f>
        <v>512</v>
      </c>
      <c r="D31" s="20"/>
      <c r="E31" s="27"/>
      <c r="F31" s="28"/>
      <c r="G31" s="28"/>
      <c r="H31" s="24"/>
      <c r="I31" s="24"/>
      <c r="J31" s="24"/>
      <c r="K31" s="29"/>
      <c r="L31" s="29"/>
      <c r="M31" s="24"/>
      <c r="N31" s="25"/>
      <c r="O31" s="26"/>
      <c r="P31" s="24"/>
      <c r="Q31" s="30"/>
      <c r="R31" s="20"/>
      <c r="S31" s="24"/>
      <c r="T31" s="29"/>
      <c r="U31" s="101"/>
      <c r="V31" s="30"/>
    </row>
    <row r="32" spans="1:22" x14ac:dyDescent="0.25">
      <c r="A32" s="18" t="s">
        <v>174</v>
      </c>
      <c r="B32" s="19" t="s">
        <v>175</v>
      </c>
      <c r="C32" s="78">
        <f t="shared" ref="C32:C47" si="4">C31+1</f>
        <v>513</v>
      </c>
      <c r="D32" s="20"/>
      <c r="E32" s="27"/>
      <c r="F32" s="28"/>
      <c r="G32" s="28"/>
      <c r="H32" s="24"/>
      <c r="I32" s="24"/>
      <c r="J32" s="24"/>
      <c r="K32" s="29"/>
      <c r="L32" s="29"/>
      <c r="M32" s="24"/>
      <c r="N32" s="25"/>
      <c r="O32" s="26"/>
      <c r="P32" s="24"/>
      <c r="Q32" s="30"/>
      <c r="R32" s="20"/>
      <c r="S32" s="24"/>
      <c r="T32" s="29"/>
      <c r="U32" s="101"/>
      <c r="V32" s="30"/>
    </row>
    <row r="33" spans="1:22" x14ac:dyDescent="0.25">
      <c r="A33" s="18" t="s">
        <v>176</v>
      </c>
      <c r="B33" s="19" t="s">
        <v>177</v>
      </c>
      <c r="C33" s="78">
        <f t="shared" si="4"/>
        <v>514</v>
      </c>
      <c r="D33" s="20"/>
      <c r="E33" s="27"/>
      <c r="F33" s="28"/>
      <c r="G33" s="28"/>
      <c r="H33" s="24"/>
      <c r="I33" s="24"/>
      <c r="J33" s="24"/>
      <c r="K33" s="29"/>
      <c r="L33" s="29"/>
      <c r="M33" s="24"/>
      <c r="N33" s="25"/>
      <c r="O33" s="26"/>
      <c r="P33" s="24"/>
      <c r="Q33" s="30"/>
      <c r="R33" s="20"/>
      <c r="S33" s="24"/>
      <c r="T33" s="29"/>
      <c r="U33" s="101"/>
      <c r="V33" s="30"/>
    </row>
    <row r="34" spans="1:22" x14ac:dyDescent="0.25">
      <c r="A34" s="102"/>
      <c r="B34" s="77"/>
      <c r="C34" s="78">
        <f t="shared" si="4"/>
        <v>515</v>
      </c>
      <c r="D34" s="20"/>
      <c r="E34" s="27"/>
      <c r="F34" s="28"/>
      <c r="G34" s="28"/>
      <c r="H34" s="24"/>
      <c r="I34" s="24"/>
      <c r="J34" s="24"/>
      <c r="K34" s="29"/>
      <c r="L34" s="29"/>
      <c r="M34" s="24"/>
      <c r="N34" s="25"/>
      <c r="O34" s="26"/>
      <c r="P34" s="24"/>
      <c r="Q34" s="30"/>
      <c r="R34" s="20"/>
      <c r="S34" s="24"/>
      <c r="T34" s="29"/>
      <c r="U34" s="101"/>
      <c r="V34" s="30"/>
    </row>
    <row r="35" spans="1:22" x14ac:dyDescent="0.25">
      <c r="A35" s="19"/>
      <c r="B35" s="77"/>
      <c r="C35" s="78">
        <f t="shared" si="4"/>
        <v>516</v>
      </c>
      <c r="D35" s="20"/>
      <c r="E35" s="27"/>
      <c r="F35" s="28"/>
      <c r="G35" s="28"/>
      <c r="H35" s="24"/>
      <c r="I35" s="24"/>
      <c r="J35" s="24"/>
      <c r="K35" s="29"/>
      <c r="L35" s="29"/>
      <c r="M35" s="24"/>
      <c r="N35" s="25"/>
      <c r="O35" s="26"/>
      <c r="P35" s="24"/>
      <c r="Q35" s="30"/>
      <c r="R35" s="20"/>
      <c r="S35" s="24"/>
      <c r="T35" s="29"/>
      <c r="U35" s="101"/>
      <c r="V35" s="30"/>
    </row>
    <row r="36" spans="1:22" x14ac:dyDescent="0.25">
      <c r="A36" s="18"/>
      <c r="B36" s="19"/>
      <c r="C36" s="78">
        <f t="shared" si="4"/>
        <v>517</v>
      </c>
      <c r="D36" s="20"/>
      <c r="E36" s="27"/>
      <c r="F36" s="28"/>
      <c r="G36" s="28"/>
      <c r="H36" s="24"/>
      <c r="I36" s="24"/>
      <c r="J36" s="24"/>
      <c r="K36" s="29"/>
      <c r="L36" s="29"/>
      <c r="M36" s="24"/>
      <c r="N36" s="25"/>
      <c r="O36" s="26"/>
      <c r="P36" s="24"/>
      <c r="Q36" s="30"/>
      <c r="R36" s="20"/>
      <c r="S36" s="24"/>
      <c r="T36" s="29"/>
      <c r="U36" s="101"/>
      <c r="V36" s="30"/>
    </row>
    <row r="37" spans="1:22" x14ac:dyDescent="0.25">
      <c r="A37" s="18"/>
      <c r="B37" s="19"/>
      <c r="C37" s="78">
        <f t="shared" si="4"/>
        <v>518</v>
      </c>
      <c r="D37" s="20"/>
      <c r="E37" s="27"/>
      <c r="F37" s="28"/>
      <c r="G37" s="28"/>
      <c r="H37" s="24"/>
      <c r="I37" s="24"/>
      <c r="J37" s="24"/>
      <c r="K37" s="29"/>
      <c r="L37" s="29"/>
      <c r="M37" s="24"/>
      <c r="N37" s="25"/>
      <c r="O37" s="26"/>
      <c r="P37" s="24"/>
      <c r="Q37" s="30"/>
      <c r="R37" s="20"/>
      <c r="S37" s="24"/>
      <c r="T37" s="29"/>
      <c r="U37" s="101"/>
      <c r="V37" s="30"/>
    </row>
    <row r="38" spans="1:22" x14ac:dyDescent="0.25">
      <c r="A38" s="18"/>
      <c r="B38" s="19"/>
      <c r="C38" s="78">
        <f t="shared" si="4"/>
        <v>519</v>
      </c>
      <c r="D38" s="20"/>
      <c r="E38" s="27"/>
      <c r="F38" s="28"/>
      <c r="G38" s="28"/>
      <c r="H38" s="24"/>
      <c r="I38" s="24"/>
      <c r="J38" s="24"/>
      <c r="K38" s="29"/>
      <c r="L38" s="29"/>
      <c r="M38" s="24"/>
      <c r="N38" s="25"/>
      <c r="O38" s="26"/>
      <c r="P38" s="24"/>
      <c r="Q38" s="30"/>
      <c r="R38" s="20"/>
      <c r="S38" s="24"/>
      <c r="T38" s="29"/>
      <c r="U38" s="101"/>
      <c r="V38" s="30"/>
    </row>
    <row r="39" spans="1:22" x14ac:dyDescent="0.25">
      <c r="A39" s="102"/>
      <c r="B39" s="77"/>
      <c r="C39" s="78">
        <f t="shared" si="4"/>
        <v>520</v>
      </c>
      <c r="D39" s="20"/>
      <c r="E39" s="27"/>
      <c r="F39" s="28"/>
      <c r="G39" s="28"/>
      <c r="H39" s="24"/>
      <c r="I39" s="24"/>
      <c r="J39" s="24"/>
      <c r="K39" s="29"/>
      <c r="L39" s="29"/>
      <c r="M39" s="24"/>
      <c r="N39" s="25"/>
      <c r="O39" s="26"/>
      <c r="P39" s="24"/>
      <c r="Q39" s="30"/>
      <c r="R39" s="20"/>
      <c r="S39" s="24"/>
      <c r="T39" s="29"/>
      <c r="U39" s="101"/>
      <c r="V39" s="30"/>
    </row>
    <row r="40" spans="1:22" x14ac:dyDescent="0.25">
      <c r="A40" s="102"/>
      <c r="B40" s="77"/>
      <c r="C40" s="78">
        <f t="shared" si="4"/>
        <v>521</v>
      </c>
      <c r="D40" s="20"/>
      <c r="E40" s="27"/>
      <c r="F40" s="28"/>
      <c r="G40" s="28"/>
      <c r="H40" s="24"/>
      <c r="I40" s="24"/>
      <c r="J40" s="24"/>
      <c r="K40" s="29"/>
      <c r="L40" s="29"/>
      <c r="M40" s="24"/>
      <c r="N40" s="25"/>
      <c r="O40" s="26"/>
      <c r="P40" s="24"/>
      <c r="Q40" s="30"/>
      <c r="R40" s="20"/>
      <c r="S40" s="24"/>
      <c r="T40" s="29"/>
      <c r="U40" s="101"/>
      <c r="V40" s="30"/>
    </row>
    <row r="41" spans="1:22" x14ac:dyDescent="0.25">
      <c r="A41" s="18"/>
      <c r="B41" s="19"/>
      <c r="C41" s="78">
        <f t="shared" si="4"/>
        <v>522</v>
      </c>
      <c r="D41" s="20"/>
      <c r="E41" s="27"/>
      <c r="F41" s="28"/>
      <c r="G41" s="28"/>
      <c r="H41" s="24"/>
      <c r="I41" s="24"/>
      <c r="J41" s="24"/>
      <c r="K41" s="29"/>
      <c r="L41" s="29"/>
      <c r="M41" s="24"/>
      <c r="N41" s="25"/>
      <c r="O41" s="26"/>
      <c r="P41" s="24"/>
      <c r="Q41" s="30"/>
      <c r="R41" s="20"/>
      <c r="S41" s="24"/>
      <c r="T41" s="29"/>
      <c r="U41" s="101"/>
      <c r="V41" s="30"/>
    </row>
    <row r="42" spans="1:22" x14ac:dyDescent="0.25">
      <c r="A42" s="18"/>
      <c r="B42" s="77"/>
      <c r="C42" s="78">
        <f t="shared" si="4"/>
        <v>523</v>
      </c>
      <c r="D42" s="20"/>
      <c r="E42" s="27"/>
      <c r="F42" s="28"/>
      <c r="G42" s="28"/>
      <c r="H42" s="24"/>
      <c r="I42" s="24"/>
      <c r="J42" s="24"/>
      <c r="K42" s="29"/>
      <c r="L42" s="29"/>
      <c r="M42" s="24"/>
      <c r="N42" s="25"/>
      <c r="O42" s="26"/>
      <c r="P42" s="24"/>
      <c r="Q42" s="30"/>
      <c r="R42" s="20"/>
      <c r="S42" s="24"/>
      <c r="T42" s="29"/>
      <c r="U42" s="101"/>
      <c r="V42" s="30"/>
    </row>
    <row r="43" spans="1:22" x14ac:dyDescent="0.25">
      <c r="A43" s="18"/>
      <c r="B43" s="19"/>
      <c r="C43" s="78">
        <f t="shared" si="4"/>
        <v>524</v>
      </c>
      <c r="D43" s="20"/>
      <c r="E43" s="27"/>
      <c r="F43" s="28"/>
      <c r="G43" s="28"/>
      <c r="H43" s="24"/>
      <c r="I43" s="24"/>
      <c r="J43" s="24"/>
      <c r="K43" s="29"/>
      <c r="L43" s="29"/>
      <c r="M43" s="24"/>
      <c r="N43" s="25"/>
      <c r="O43" s="26"/>
      <c r="P43" s="24"/>
      <c r="Q43" s="30"/>
      <c r="R43" s="20"/>
      <c r="S43" s="24"/>
      <c r="T43" s="29"/>
      <c r="U43" s="101"/>
      <c r="V43" s="30"/>
    </row>
    <row r="44" spans="1:22" x14ac:dyDescent="0.25">
      <c r="A44" s="18"/>
      <c r="B44" s="77"/>
      <c r="C44" s="78">
        <f t="shared" si="4"/>
        <v>525</v>
      </c>
      <c r="D44" s="20"/>
      <c r="E44" s="27"/>
      <c r="F44" s="28"/>
      <c r="G44" s="28"/>
      <c r="H44" s="24"/>
      <c r="I44" s="24"/>
      <c r="J44" s="24"/>
      <c r="K44" s="29"/>
      <c r="L44" s="29"/>
      <c r="M44" s="24"/>
      <c r="N44" s="25"/>
      <c r="O44" s="26"/>
      <c r="P44" s="24"/>
      <c r="Q44" s="30"/>
      <c r="R44" s="20"/>
      <c r="S44" s="24"/>
      <c r="T44" s="29"/>
      <c r="U44" s="101"/>
      <c r="V44" s="30"/>
    </row>
    <row r="45" spans="1:22" x14ac:dyDescent="0.25">
      <c r="A45" s="18"/>
      <c r="B45" s="77"/>
      <c r="C45" s="78">
        <f t="shared" si="4"/>
        <v>526</v>
      </c>
      <c r="D45" s="20"/>
      <c r="E45" s="27"/>
      <c r="F45" s="28"/>
      <c r="G45" s="28"/>
      <c r="H45" s="24"/>
      <c r="I45" s="24"/>
      <c r="J45" s="24"/>
      <c r="K45" s="29"/>
      <c r="L45" s="29"/>
      <c r="M45" s="24"/>
      <c r="N45" s="25"/>
      <c r="O45" s="26"/>
      <c r="P45" s="24"/>
      <c r="Q45" s="30"/>
      <c r="R45" s="20"/>
      <c r="S45" s="24"/>
      <c r="T45" s="29"/>
      <c r="U45" s="101"/>
      <c r="V45" s="30"/>
    </row>
    <row r="46" spans="1:22" x14ac:dyDescent="0.25">
      <c r="A46" s="102" t="s">
        <v>104</v>
      </c>
      <c r="B46" s="77" t="s">
        <v>82</v>
      </c>
      <c r="C46" s="78">
        <f t="shared" si="4"/>
        <v>527</v>
      </c>
      <c r="D46" s="20"/>
      <c r="E46" s="27"/>
      <c r="F46" s="28"/>
      <c r="G46" s="28"/>
      <c r="H46" s="24"/>
      <c r="I46" s="24"/>
      <c r="J46" s="24"/>
      <c r="K46" s="29"/>
      <c r="L46" s="29"/>
      <c r="M46" s="24"/>
      <c r="N46" s="25"/>
      <c r="O46" s="26"/>
      <c r="P46" s="24"/>
      <c r="Q46" s="30"/>
      <c r="R46" s="20"/>
      <c r="S46" s="24"/>
      <c r="T46" s="29"/>
      <c r="U46" s="101"/>
      <c r="V46" s="30"/>
    </row>
    <row r="47" spans="1:22" x14ac:dyDescent="0.25">
      <c r="A47" s="102" t="s">
        <v>104</v>
      </c>
      <c r="B47" s="77" t="s">
        <v>83</v>
      </c>
      <c r="C47" s="78">
        <f t="shared" si="4"/>
        <v>528</v>
      </c>
      <c r="D47" s="20"/>
      <c r="E47" s="27"/>
      <c r="F47" s="28"/>
      <c r="G47" s="28"/>
      <c r="H47" s="24"/>
      <c r="I47" s="24"/>
      <c r="J47" s="24"/>
      <c r="K47" s="29"/>
      <c r="L47" s="29"/>
      <c r="M47" s="24"/>
      <c r="N47" s="25"/>
      <c r="O47" s="26"/>
      <c r="P47" s="24"/>
      <c r="Q47" s="30"/>
      <c r="R47" s="20"/>
      <c r="S47" s="24"/>
      <c r="T47" s="29"/>
      <c r="U47" s="101"/>
      <c r="V47" s="30"/>
    </row>
    <row r="48" spans="1:22" x14ac:dyDescent="0.25">
      <c r="A48" s="79"/>
      <c r="B48" s="80"/>
      <c r="C48" s="78"/>
      <c r="D48" s="81">
        <f t="shared" ref="D48:V48" si="5">SUM(D30:D47)</f>
        <v>0</v>
      </c>
      <c r="E48" s="81">
        <f t="shared" si="5"/>
        <v>0</v>
      </c>
      <c r="F48" s="82">
        <f t="shared" si="5"/>
        <v>0</v>
      </c>
      <c r="G48" s="82">
        <f t="shared" si="5"/>
        <v>0</v>
      </c>
      <c r="H48" s="82">
        <f t="shared" si="5"/>
        <v>0</v>
      </c>
      <c r="I48" s="82">
        <f t="shared" si="5"/>
        <v>0</v>
      </c>
      <c r="J48" s="82">
        <f t="shared" si="5"/>
        <v>0</v>
      </c>
      <c r="K48" s="83">
        <f t="shared" si="5"/>
        <v>0</v>
      </c>
      <c r="L48" s="198">
        <f t="shared" si="5"/>
        <v>0</v>
      </c>
      <c r="M48" s="198">
        <f t="shared" si="5"/>
        <v>0</v>
      </c>
      <c r="N48" s="83">
        <f t="shared" si="5"/>
        <v>0</v>
      </c>
      <c r="O48" s="85">
        <f t="shared" si="5"/>
        <v>0</v>
      </c>
      <c r="P48" s="82">
        <f t="shared" si="5"/>
        <v>0</v>
      </c>
      <c r="Q48" s="86">
        <f t="shared" si="5"/>
        <v>0</v>
      </c>
      <c r="R48" s="81">
        <f t="shared" si="5"/>
        <v>0</v>
      </c>
      <c r="S48" s="82">
        <f t="shared" si="5"/>
        <v>0</v>
      </c>
      <c r="T48" s="83">
        <f t="shared" si="5"/>
        <v>0</v>
      </c>
      <c r="U48" s="199">
        <f t="shared" si="5"/>
        <v>0</v>
      </c>
      <c r="V48" s="86">
        <f t="shared" si="5"/>
        <v>0</v>
      </c>
    </row>
    <row r="49" spans="1:22" ht="15.75" thickBot="1" x14ac:dyDescent="0.3">
      <c r="A49" s="87" t="s">
        <v>87</v>
      </c>
      <c r="B49" s="88">
        <f>D49+E49+F49*5+G49*3.5+O49+R49</f>
        <v>31456.959999999999</v>
      </c>
      <c r="C49" s="89" t="s">
        <v>88</v>
      </c>
      <c r="D49" s="90">
        <f t="shared" ref="D49:V49" si="6">D17+D29-D48</f>
        <v>2341</v>
      </c>
      <c r="E49" s="90">
        <f t="shared" si="6"/>
        <v>24449</v>
      </c>
      <c r="F49" s="91">
        <f t="shared" si="6"/>
        <v>963.39200000000005</v>
      </c>
      <c r="G49" s="91">
        <f t="shared" si="6"/>
        <v>0</v>
      </c>
      <c r="H49" s="91">
        <f t="shared" si="6"/>
        <v>47034.199999999924</v>
      </c>
      <c r="I49" s="91">
        <f t="shared" si="6"/>
        <v>40780.614999999998</v>
      </c>
      <c r="J49" s="91">
        <f t="shared" si="6"/>
        <v>294.30999999999733</v>
      </c>
      <c r="K49" s="92">
        <f t="shared" si="6"/>
        <v>1</v>
      </c>
      <c r="L49" s="8">
        <f t="shared" si="6"/>
        <v>5079.5000000000146</v>
      </c>
      <c r="M49" s="8">
        <f t="shared" si="6"/>
        <v>101904.42</v>
      </c>
      <c r="N49" s="92">
        <f t="shared" si="6"/>
        <v>550</v>
      </c>
      <c r="O49" s="200">
        <f t="shared" si="6"/>
        <v>0</v>
      </c>
      <c r="P49" s="91">
        <f t="shared" si="6"/>
        <v>0.7799999998178464</v>
      </c>
      <c r="Q49" s="93">
        <f t="shared" si="6"/>
        <v>102427.45</v>
      </c>
      <c r="R49" s="90">
        <f t="shared" si="6"/>
        <v>-150</v>
      </c>
      <c r="S49" s="91">
        <f t="shared" si="6"/>
        <v>21.380000000004657</v>
      </c>
      <c r="T49" s="92">
        <f t="shared" si="6"/>
        <v>32770.880000000005</v>
      </c>
      <c r="U49" s="200">
        <f t="shared" si="6"/>
        <v>380000</v>
      </c>
      <c r="V49" s="93">
        <f t="shared" si="6"/>
        <v>22738.360000000022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22E9-B91B-4795-86AC-B10400F206E7}">
  <dimension ref="A1:V44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14062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452</v>
      </c>
      <c r="D4" s="13">
        <f>'[1]16'!D49</f>
        <v>2341</v>
      </c>
      <c r="E4" s="13">
        <f>'[1]16'!E49</f>
        <v>24449</v>
      </c>
      <c r="F4" s="17">
        <f>'[1]16'!F49</f>
        <v>963.39200000000005</v>
      </c>
      <c r="G4" s="17">
        <f>'[1]16'!G49</f>
        <v>0</v>
      </c>
      <c r="H4" s="17">
        <f>'[1]16'!H49</f>
        <v>47034.199999999924</v>
      </c>
      <c r="I4" s="17">
        <f>'[1]16'!I49</f>
        <v>40780.614999999998</v>
      </c>
      <c r="J4" s="17">
        <f>'[1]16'!J49</f>
        <v>294.30999999999733</v>
      </c>
      <c r="K4" s="17">
        <f>'[1]16'!K49</f>
        <v>1</v>
      </c>
      <c r="L4" s="9">
        <f>'[1]16'!L49</f>
        <v>5079.5000000000146</v>
      </c>
      <c r="M4" s="15">
        <f>'[1]16'!M49</f>
        <v>101904.42</v>
      </c>
      <c r="N4" s="17">
        <f>'[1]16'!N49</f>
        <v>550</v>
      </c>
      <c r="O4" s="13">
        <f>'[1]16'!O49</f>
        <v>0</v>
      </c>
      <c r="P4" s="17">
        <f>'[1]16'!P49</f>
        <v>0.7799999998178464</v>
      </c>
      <c r="Q4" s="17">
        <f>'[1]16'!Q49</f>
        <v>102427.45</v>
      </c>
      <c r="R4" s="13">
        <f>'[1]16'!R49</f>
        <v>-150</v>
      </c>
      <c r="S4" s="17">
        <f>'[1]16'!S49</f>
        <v>21.380000000004657</v>
      </c>
      <c r="T4" s="17">
        <f>'[1]16'!T49</f>
        <v>32770.880000000005</v>
      </c>
      <c r="U4" s="17">
        <f>'[1]16'!U49</f>
        <v>380000</v>
      </c>
      <c r="V4" s="17">
        <f>'[1]16'!V49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453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9278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16" si="0">C5+1</f>
        <v>454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3090</v>
      </c>
      <c r="U6" s="101"/>
      <c r="V6" s="30"/>
    </row>
    <row r="7" spans="1:22" x14ac:dyDescent="0.25">
      <c r="A7" s="18"/>
      <c r="B7" s="19" t="s">
        <v>32</v>
      </c>
      <c r="C7" s="6">
        <f t="shared" si="0"/>
        <v>455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>
        <v>3340</v>
      </c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34</v>
      </c>
      <c r="C8" s="6">
        <f t="shared" si="0"/>
        <v>456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>
        <v>2115</v>
      </c>
      <c r="S8" s="24"/>
      <c r="T8" s="30"/>
      <c r="U8" s="101"/>
      <c r="V8" s="30"/>
    </row>
    <row r="9" spans="1:22" x14ac:dyDescent="0.25">
      <c r="A9" s="18"/>
      <c r="B9" s="19" t="s">
        <v>32</v>
      </c>
      <c r="C9" s="6">
        <f t="shared" si="0"/>
        <v>457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>
        <v>3477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458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>
        <v>1100</v>
      </c>
      <c r="S10" s="24"/>
      <c r="T10" s="30"/>
      <c r="U10" s="101"/>
      <c r="V10" s="30"/>
    </row>
    <row r="11" spans="1:22" x14ac:dyDescent="0.25">
      <c r="A11" s="18" t="s">
        <v>178</v>
      </c>
      <c r="B11" s="19" t="s">
        <v>36</v>
      </c>
      <c r="C11" s="6">
        <f t="shared" si="0"/>
        <v>459</v>
      </c>
      <c r="D11" s="20"/>
      <c r="E11" s="27">
        <v>2275</v>
      </c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460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194"/>
      <c r="P12" s="24"/>
      <c r="Q12" s="30"/>
      <c r="R12" s="194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461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194"/>
      <c r="P13" s="24"/>
      <c r="Q13" s="30"/>
      <c r="R13" s="194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462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 t="s">
        <v>34</v>
      </c>
      <c r="C15" s="6">
        <f t="shared" si="0"/>
        <v>463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8"/>
      <c r="B16" s="19"/>
      <c r="C16" s="6">
        <f t="shared" si="0"/>
        <v>464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05"/>
      <c r="B17" s="206"/>
      <c r="C17" s="6"/>
      <c r="D17" s="41">
        <f t="shared" ref="D17:V17" si="1">SUM(D4:D16)</f>
        <v>2341</v>
      </c>
      <c r="E17" s="42">
        <f t="shared" si="1"/>
        <v>26724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5079.5000000000146</v>
      </c>
      <c r="M17" s="45">
        <f>SUM(M4:M16)</f>
        <v>101904.42</v>
      </c>
      <c r="N17" s="121">
        <f t="shared" si="1"/>
        <v>550</v>
      </c>
      <c r="O17" s="42">
        <f t="shared" si="1"/>
        <v>6817</v>
      </c>
      <c r="P17" s="43">
        <f t="shared" si="1"/>
        <v>0.7799999998178464</v>
      </c>
      <c r="Q17" s="43">
        <f t="shared" si="1"/>
        <v>111705.45</v>
      </c>
      <c r="R17" s="42">
        <f t="shared" si="1"/>
        <v>3065</v>
      </c>
      <c r="S17" s="43">
        <f t="shared" si="1"/>
        <v>21.380000000004657</v>
      </c>
      <c r="T17" s="43">
        <f t="shared" si="1"/>
        <v>35860.880000000005</v>
      </c>
      <c r="U17" s="43">
        <f t="shared" si="1"/>
        <v>380000</v>
      </c>
      <c r="V17" s="43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434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8"/>
      <c r="B19" s="19"/>
      <c r="C19" s="50">
        <f>C18+1</f>
        <v>435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 t="s">
        <v>94</v>
      </c>
      <c r="B20" s="19" t="s">
        <v>47</v>
      </c>
      <c r="C20" s="50" t="s">
        <v>179</v>
      </c>
      <c r="D20" s="20"/>
      <c r="E20" s="27">
        <v>5000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-3000</v>
      </c>
      <c r="P20" s="24"/>
      <c r="Q20" s="30"/>
      <c r="R20" s="26">
        <v>-2000</v>
      </c>
      <c r="S20" s="24"/>
      <c r="T20" s="30"/>
      <c r="U20" s="101"/>
      <c r="V20" s="30"/>
    </row>
    <row r="21" spans="1:22" x14ac:dyDescent="0.25">
      <c r="A21" s="18" t="s">
        <v>101</v>
      </c>
      <c r="B21" s="19" t="s">
        <v>180</v>
      </c>
      <c r="C21" s="50">
        <f>C19+1</f>
        <v>436</v>
      </c>
      <c r="D21" s="20"/>
      <c r="E21" s="27">
        <v>-28000</v>
      </c>
      <c r="F21" s="28"/>
      <c r="G21" s="28"/>
      <c r="H21" s="24">
        <v>28000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102</v>
      </c>
      <c r="B22" s="19" t="s">
        <v>181</v>
      </c>
      <c r="C22" s="50">
        <f t="shared" ref="C22:C30" si="2">C21+1</f>
        <v>437</v>
      </c>
      <c r="D22" s="20"/>
      <c r="E22" s="27"/>
      <c r="F22" s="28">
        <v>-820</v>
      </c>
      <c r="G22" s="28"/>
      <c r="H22" s="24"/>
      <c r="I22" s="24">
        <v>820</v>
      </c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443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444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445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SUM(D18:D30)</f>
        <v>0</v>
      </c>
      <c r="E31" s="62">
        <f t="shared" ref="E31:V31" si="3">SUM(E18:E30)</f>
        <v>-23000</v>
      </c>
      <c r="F31" s="63">
        <f t="shared" si="3"/>
        <v>-820</v>
      </c>
      <c r="G31" s="63">
        <f t="shared" si="3"/>
        <v>0</v>
      </c>
      <c r="H31" s="63">
        <f t="shared" si="3"/>
        <v>28000</v>
      </c>
      <c r="I31" s="63">
        <f t="shared" si="3"/>
        <v>820</v>
      </c>
      <c r="J31" s="63">
        <f t="shared" si="3"/>
        <v>0</v>
      </c>
      <c r="K31" s="63">
        <f t="shared" si="3"/>
        <v>0</v>
      </c>
      <c r="L31" s="64">
        <f t="shared" si="3"/>
        <v>0</v>
      </c>
      <c r="M31" s="65">
        <f>SUM(M19:M30)</f>
        <v>0</v>
      </c>
      <c r="N31" s="63">
        <f t="shared" si="3"/>
        <v>0</v>
      </c>
      <c r="O31" s="62">
        <f t="shared" si="3"/>
        <v>-3000</v>
      </c>
      <c r="P31" s="63">
        <f t="shared" si="3"/>
        <v>0</v>
      </c>
      <c r="Q31" s="63">
        <f t="shared" si="3"/>
        <v>0</v>
      </c>
      <c r="R31" s="62">
        <f t="shared" si="3"/>
        <v>-2000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9" t="s">
        <v>48</v>
      </c>
      <c r="B32" s="210"/>
      <c r="C32" s="68">
        <v>511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136</v>
      </c>
      <c r="B33" s="77" t="s">
        <v>182</v>
      </c>
      <c r="C33" s="78">
        <f>C32+1</f>
        <v>512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183</v>
      </c>
      <c r="B34" s="77" t="s">
        <v>184</v>
      </c>
      <c r="C34" s="78">
        <f t="shared" ref="C34:C42" si="4">C33+1</f>
        <v>513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si="4"/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185</v>
      </c>
      <c r="B36" s="77" t="s">
        <v>186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187</v>
      </c>
      <c r="B37" s="19" t="s">
        <v>186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/>
      <c r="B38" s="31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31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31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79"/>
      <c r="B43" s="80"/>
      <c r="C43" s="78"/>
      <c r="D43" s="81">
        <f>SUM(D32:D42)</f>
        <v>0</v>
      </c>
      <c r="E43" s="81">
        <f t="shared" ref="E43:V43" si="5">SUM(E32:E42)</f>
        <v>0</v>
      </c>
      <c r="F43" s="82">
        <f t="shared" si="5"/>
        <v>0</v>
      </c>
      <c r="G43" s="82">
        <f t="shared" si="5"/>
        <v>0</v>
      </c>
      <c r="H43" s="82">
        <f t="shared" si="5"/>
        <v>0</v>
      </c>
      <c r="I43" s="82">
        <f t="shared" si="5"/>
        <v>0</v>
      </c>
      <c r="J43" s="82">
        <f t="shared" si="5"/>
        <v>0</v>
      </c>
      <c r="K43" s="82">
        <f t="shared" si="5"/>
        <v>0</v>
      </c>
      <c r="L43" s="83">
        <f t="shared" si="5"/>
        <v>0</v>
      </c>
      <c r="M43" s="84">
        <f>SUM(N33:N42)</f>
        <v>0</v>
      </c>
      <c r="N43" s="82">
        <f t="shared" si="5"/>
        <v>0</v>
      </c>
      <c r="O43" s="81">
        <f t="shared" si="5"/>
        <v>0</v>
      </c>
      <c r="P43" s="82">
        <f t="shared" si="5"/>
        <v>0</v>
      </c>
      <c r="Q43" s="82">
        <f t="shared" si="5"/>
        <v>0</v>
      </c>
      <c r="R43" s="81">
        <f t="shared" si="5"/>
        <v>0</v>
      </c>
      <c r="S43" s="82">
        <f t="shared" si="5"/>
        <v>0</v>
      </c>
      <c r="T43" s="82">
        <f t="shared" si="5"/>
        <v>0</v>
      </c>
      <c r="U43" s="82">
        <f t="shared" si="5"/>
        <v>0</v>
      </c>
      <c r="V43" s="82">
        <f t="shared" si="5"/>
        <v>0</v>
      </c>
    </row>
    <row r="44" spans="1:22" ht="15.75" thickBot="1" x14ac:dyDescent="0.3">
      <c r="A44" s="87" t="s">
        <v>87</v>
      </c>
      <c r="B44" s="88">
        <f>D44+E44+F44*5+G44*3.5+O44+R44</f>
        <v>11663.96</v>
      </c>
      <c r="C44" s="89" t="s">
        <v>88</v>
      </c>
      <c r="D44" s="90">
        <f>D17+D31-D43</f>
        <v>2341</v>
      </c>
      <c r="E44" s="90">
        <f t="shared" ref="E44:V44" si="6">E17+E31-E43</f>
        <v>3724</v>
      </c>
      <c r="F44" s="91">
        <f t="shared" si="6"/>
        <v>143.39200000000005</v>
      </c>
      <c r="G44" s="91">
        <f t="shared" si="6"/>
        <v>0</v>
      </c>
      <c r="H44" s="91">
        <f t="shared" si="6"/>
        <v>75034.199999999924</v>
      </c>
      <c r="I44" s="91">
        <f t="shared" si="6"/>
        <v>41600.614999999998</v>
      </c>
      <c r="J44" s="91">
        <f t="shared" si="6"/>
        <v>294.30999999999733</v>
      </c>
      <c r="K44" s="91">
        <f t="shared" si="6"/>
        <v>1</v>
      </c>
      <c r="L44" s="92">
        <f t="shared" si="6"/>
        <v>5079.5000000000146</v>
      </c>
      <c r="M44" s="15">
        <f>M17+M31-M43</f>
        <v>101904.42</v>
      </c>
      <c r="N44" s="91">
        <f t="shared" si="6"/>
        <v>550</v>
      </c>
      <c r="O44" s="90">
        <f t="shared" si="6"/>
        <v>3817</v>
      </c>
      <c r="P44" s="91">
        <f t="shared" si="6"/>
        <v>0.7799999998178464</v>
      </c>
      <c r="Q44" s="91">
        <f t="shared" si="6"/>
        <v>111705.45</v>
      </c>
      <c r="R44" s="90">
        <f t="shared" si="6"/>
        <v>1065</v>
      </c>
      <c r="S44" s="91">
        <f t="shared" si="6"/>
        <v>21.380000000004657</v>
      </c>
      <c r="T44" s="91">
        <f t="shared" si="6"/>
        <v>35860.880000000005</v>
      </c>
      <c r="U44" s="91">
        <f t="shared" si="6"/>
        <v>380000</v>
      </c>
      <c r="V44" s="91">
        <f t="shared" si="6"/>
        <v>22738.360000000022</v>
      </c>
    </row>
  </sheetData>
  <mergeCells count="12">
    <mergeCell ref="U2:V2"/>
    <mergeCell ref="A17:B17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E78C-A2FE-498C-B0AC-412F5977C4B2}">
  <dimension ref="A1:V50"/>
  <sheetViews>
    <sheetView rightToLeft="1" workbookViewId="0">
      <selection activeCell="A12" sqref="A12:XFD12"/>
    </sheetView>
  </sheetViews>
  <sheetFormatPr defaultRowHeight="15" x14ac:dyDescent="0.25"/>
  <cols>
    <col min="1" max="1" width="26.28515625" customWidth="1"/>
    <col min="2" max="2" width="30.285156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459</v>
      </c>
      <c r="D4" s="13">
        <f>'[1]17'!D44</f>
        <v>2341</v>
      </c>
      <c r="E4" s="13">
        <f>'[1]17'!E44</f>
        <v>3724</v>
      </c>
      <c r="F4" s="17">
        <f>'[1]17'!F44</f>
        <v>143.39200000000005</v>
      </c>
      <c r="G4" s="17">
        <f>'[1]17'!G44</f>
        <v>0</v>
      </c>
      <c r="H4" s="17">
        <f>'[1]17'!H44</f>
        <v>75034.199999999924</v>
      </c>
      <c r="I4" s="17">
        <f>'[1]17'!I44</f>
        <v>41600.614999999998</v>
      </c>
      <c r="J4" s="17">
        <f>'[1]17'!J44</f>
        <v>294.30999999999733</v>
      </c>
      <c r="K4" s="17">
        <f>'[1]17'!K44</f>
        <v>1</v>
      </c>
      <c r="L4" s="9">
        <f>'[1]17'!L44</f>
        <v>5079.5000000000146</v>
      </c>
      <c r="M4" s="15">
        <f>'[1]17'!M17</f>
        <v>101904.42</v>
      </c>
      <c r="N4" s="17">
        <f>'[1]17'!N44</f>
        <v>550</v>
      </c>
      <c r="O4" s="13">
        <f>'[1]17'!O44</f>
        <v>3817</v>
      </c>
      <c r="P4" s="17">
        <f>'[1]17'!P44</f>
        <v>0.7799999998178464</v>
      </c>
      <c r="Q4" s="17">
        <f>'[1]17'!Q44</f>
        <v>111705.45</v>
      </c>
      <c r="R4" s="13">
        <f>'[1]17'!R44</f>
        <v>1065</v>
      </c>
      <c r="S4" s="17">
        <f>'[1]17'!S44</f>
        <v>21.380000000004657</v>
      </c>
      <c r="T4" s="17">
        <f>'[1]17'!T44</f>
        <v>35860.880000000005</v>
      </c>
      <c r="U4" s="17">
        <f>'[1]17'!U44</f>
        <v>380000</v>
      </c>
      <c r="V4" s="17">
        <f>'[1]17'!V44</f>
        <v>22738.360000000022</v>
      </c>
    </row>
    <row r="5" spans="1:22" x14ac:dyDescent="0.25">
      <c r="A5" s="18" t="s">
        <v>37</v>
      </c>
      <c r="B5" s="19" t="s">
        <v>188</v>
      </c>
      <c r="C5" s="6">
        <f>C4+1</f>
        <v>460</v>
      </c>
      <c r="D5" s="20"/>
      <c r="E5" s="27">
        <v>90</v>
      </c>
      <c r="F5" s="28"/>
      <c r="G5" s="28"/>
      <c r="H5" s="24"/>
      <c r="I5" s="24"/>
      <c r="J5" s="24"/>
      <c r="K5" s="24"/>
      <c r="L5" s="29"/>
      <c r="M5" s="24"/>
      <c r="N5" s="23"/>
      <c r="O5" s="194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31</v>
      </c>
      <c r="B6" s="19" t="s">
        <v>32</v>
      </c>
      <c r="C6" s="6">
        <f t="shared" ref="C6:C23" si="0">C5+1</f>
        <v>461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>
        <v>10879</v>
      </c>
      <c r="R6" s="26"/>
      <c r="S6" s="24"/>
      <c r="T6" s="30"/>
      <c r="U6" s="101"/>
      <c r="V6" s="30"/>
    </row>
    <row r="7" spans="1:22" x14ac:dyDescent="0.25">
      <c r="A7" s="18"/>
      <c r="B7" s="19" t="s">
        <v>189</v>
      </c>
      <c r="C7" s="6">
        <f t="shared" si="0"/>
        <v>462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>
        <v>0</v>
      </c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463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>
        <v>3650</v>
      </c>
      <c r="U8" s="101"/>
      <c r="V8" s="30"/>
    </row>
    <row r="9" spans="1:22" x14ac:dyDescent="0.25">
      <c r="A9" s="77" t="s">
        <v>190</v>
      </c>
      <c r="B9" s="19" t="s">
        <v>191</v>
      </c>
      <c r="C9" s="6">
        <f t="shared" si="0"/>
        <v>464</v>
      </c>
      <c r="D9" s="20"/>
      <c r="E9" s="27">
        <v>100</v>
      </c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77"/>
      <c r="B10" s="19" t="s">
        <v>32</v>
      </c>
      <c r="C10" s="6">
        <f t="shared" si="0"/>
        <v>465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>
        <v>5333</v>
      </c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 t="s">
        <v>34</v>
      </c>
      <c r="C11" s="6">
        <f t="shared" si="0"/>
        <v>466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>
        <v>2147</v>
      </c>
      <c r="S11" s="24"/>
      <c r="T11" s="30"/>
      <c r="U11" s="101"/>
      <c r="V11" s="30"/>
    </row>
    <row r="12" spans="1:22" x14ac:dyDescent="0.25">
      <c r="A12" s="77" t="s">
        <v>192</v>
      </c>
      <c r="B12" s="19" t="s">
        <v>191</v>
      </c>
      <c r="C12" s="6">
        <f t="shared" si="0"/>
        <v>467</v>
      </c>
      <c r="D12" s="20"/>
      <c r="E12" s="27">
        <v>200</v>
      </c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 t="s">
        <v>31</v>
      </c>
      <c r="B13" s="19" t="s">
        <v>32</v>
      </c>
      <c r="C13" s="6">
        <f t="shared" si="0"/>
        <v>468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>
        <v>9644</v>
      </c>
      <c r="R13" s="26"/>
      <c r="S13" s="24"/>
      <c r="T13" s="30"/>
      <c r="U13" s="101"/>
      <c r="V13" s="30"/>
    </row>
    <row r="14" spans="1:22" x14ac:dyDescent="0.25">
      <c r="A14" s="18" t="s">
        <v>33</v>
      </c>
      <c r="B14" s="19" t="s">
        <v>34</v>
      </c>
      <c r="C14" s="6">
        <f t="shared" si="0"/>
        <v>469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>
        <v>2600</v>
      </c>
      <c r="U14" s="101"/>
      <c r="V14" s="30"/>
    </row>
    <row r="15" spans="1:22" x14ac:dyDescent="0.25">
      <c r="A15" s="18"/>
      <c r="B15" s="19"/>
      <c r="C15" s="6">
        <f t="shared" si="0"/>
        <v>470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9"/>
      <c r="B16" s="19"/>
      <c r="C16" s="6">
        <f t="shared" si="0"/>
        <v>471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9"/>
      <c r="B17" s="19"/>
      <c r="C17" s="6">
        <f t="shared" si="0"/>
        <v>472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77"/>
      <c r="B18" s="19"/>
      <c r="C18" s="6">
        <f t="shared" si="0"/>
        <v>473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77"/>
      <c r="B19" s="19"/>
      <c r="C19" s="6">
        <f t="shared" si="0"/>
        <v>474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475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476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477</v>
      </c>
      <c r="D22" s="32"/>
      <c r="E22" s="33"/>
      <c r="F22" s="34"/>
      <c r="G22" s="34"/>
      <c r="H22" s="35"/>
      <c r="I22" s="35"/>
      <c r="J22" s="35"/>
      <c r="K22" s="35"/>
      <c r="L22" s="36"/>
      <c r="M22" s="35"/>
      <c r="N22" s="120"/>
      <c r="O22" s="38"/>
      <c r="P22" s="35"/>
      <c r="Q22" s="39"/>
      <c r="R22" s="38"/>
      <c r="S22" s="35"/>
      <c r="T22" s="39"/>
      <c r="U22" s="104"/>
      <c r="V22" s="39"/>
    </row>
    <row r="23" spans="1:22" ht="15.75" thickBot="1" x14ac:dyDescent="0.3">
      <c r="A23" s="18"/>
      <c r="B23" s="19" t="s">
        <v>34</v>
      </c>
      <c r="C23" s="6">
        <f t="shared" si="0"/>
        <v>478</v>
      </c>
      <c r="D23" s="32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5"/>
      <c r="B24" s="206"/>
      <c r="C24" s="6"/>
      <c r="D24" s="41">
        <f t="shared" ref="D24:V24" si="1">SUM(D4:D23)</f>
        <v>2341</v>
      </c>
      <c r="E24" s="42">
        <f t="shared" si="1"/>
        <v>4114</v>
      </c>
      <c r="F24" s="43">
        <f t="shared" si="1"/>
        <v>143.39200000000005</v>
      </c>
      <c r="G24" s="43">
        <f t="shared" si="1"/>
        <v>0</v>
      </c>
      <c r="H24" s="43">
        <f t="shared" si="1"/>
        <v>75034.199999999924</v>
      </c>
      <c r="I24" s="43">
        <f t="shared" si="1"/>
        <v>41600.614999999998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5079.5000000000146</v>
      </c>
      <c r="M24" s="44">
        <f t="shared" si="1"/>
        <v>101904.42</v>
      </c>
      <c r="N24" s="121">
        <f t="shared" si="1"/>
        <v>550</v>
      </c>
      <c r="O24" s="42">
        <f t="shared" si="1"/>
        <v>9150</v>
      </c>
      <c r="P24" s="43">
        <f t="shared" si="1"/>
        <v>0.7799999998178464</v>
      </c>
      <c r="Q24" s="43">
        <f t="shared" si="1"/>
        <v>132228.45000000001</v>
      </c>
      <c r="R24" s="42">
        <f t="shared" si="1"/>
        <v>3212</v>
      </c>
      <c r="S24" s="43">
        <f t="shared" si="1"/>
        <v>21.380000000004657</v>
      </c>
      <c r="T24" s="43">
        <f t="shared" si="1"/>
        <v>42110.880000000005</v>
      </c>
      <c r="U24" s="43">
        <f t="shared" si="1"/>
        <v>380000</v>
      </c>
      <c r="V24" s="43">
        <f t="shared" si="1"/>
        <v>22738.360000000022</v>
      </c>
    </row>
    <row r="25" spans="1:22" x14ac:dyDescent="0.25">
      <c r="A25" s="49" t="s">
        <v>93</v>
      </c>
      <c r="B25" s="49" t="s">
        <v>42</v>
      </c>
      <c r="C25" s="50">
        <v>437</v>
      </c>
      <c r="D25" s="5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438</v>
      </c>
      <c r="D26" s="20"/>
      <c r="E26" s="27">
        <v>5057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-3817</v>
      </c>
      <c r="P26" s="24"/>
      <c r="Q26" s="30"/>
      <c r="R26" s="26">
        <v>-1240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5" si="2">C26+1</f>
        <v>439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440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441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442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443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444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2"/>
        <v>445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8"/>
      <c r="B34" s="19"/>
      <c r="C34" s="50">
        <f t="shared" si="2"/>
        <v>446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ht="15.75" thickBot="1" x14ac:dyDescent="0.3">
      <c r="A35" s="59"/>
      <c r="B35" s="60"/>
      <c r="C35" s="50">
        <f t="shared" si="2"/>
        <v>447</v>
      </c>
      <c r="D35" s="32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ht="15.75" thickBot="1" x14ac:dyDescent="0.3">
      <c r="A36" s="207"/>
      <c r="B36" s="208"/>
      <c r="C36" s="61"/>
      <c r="D36" s="62">
        <f>SUM(D25:D35)</f>
        <v>0</v>
      </c>
      <c r="E36" s="62">
        <f t="shared" ref="E36:V36" si="3">SUM(E25:E35)</f>
        <v>5057</v>
      </c>
      <c r="F36" s="63">
        <f t="shared" si="3"/>
        <v>0</v>
      </c>
      <c r="G36" s="63">
        <f t="shared" si="3"/>
        <v>0</v>
      </c>
      <c r="H36" s="63">
        <f t="shared" si="3"/>
        <v>0</v>
      </c>
      <c r="I36" s="63">
        <f t="shared" si="3"/>
        <v>0</v>
      </c>
      <c r="J36" s="63">
        <f t="shared" si="3"/>
        <v>0</v>
      </c>
      <c r="K36" s="63">
        <f t="shared" si="3"/>
        <v>0</v>
      </c>
      <c r="L36" s="64">
        <f t="shared" si="3"/>
        <v>0</v>
      </c>
      <c r="M36" s="64">
        <f t="shared" si="3"/>
        <v>0</v>
      </c>
      <c r="N36" s="63">
        <f t="shared" si="3"/>
        <v>0</v>
      </c>
      <c r="O36" s="62">
        <f t="shared" si="3"/>
        <v>-3817</v>
      </c>
      <c r="P36" s="63">
        <f t="shared" si="3"/>
        <v>0</v>
      </c>
      <c r="Q36" s="63">
        <f t="shared" si="3"/>
        <v>0</v>
      </c>
      <c r="R36" s="62">
        <f t="shared" si="3"/>
        <v>-1240</v>
      </c>
      <c r="S36" s="63">
        <f t="shared" si="3"/>
        <v>0</v>
      </c>
      <c r="T36" s="63">
        <f t="shared" si="3"/>
        <v>0</v>
      </c>
      <c r="U36" s="63">
        <f t="shared" si="3"/>
        <v>0</v>
      </c>
      <c r="V36" s="63">
        <f t="shared" si="3"/>
        <v>0</v>
      </c>
    </row>
    <row r="37" spans="1:22" x14ac:dyDescent="0.25">
      <c r="A37" s="209" t="s">
        <v>48</v>
      </c>
      <c r="B37" s="210"/>
      <c r="C37" s="68">
        <v>511</v>
      </c>
      <c r="D37" s="69"/>
      <c r="E37" s="70"/>
      <c r="F37" s="71"/>
      <c r="G37" s="71"/>
      <c r="H37" s="71"/>
      <c r="I37" s="71"/>
      <c r="J37" s="71"/>
      <c r="K37" s="71"/>
      <c r="L37" s="72"/>
      <c r="M37" s="71"/>
      <c r="N37" s="126"/>
      <c r="O37" s="74"/>
      <c r="P37" s="71"/>
      <c r="Q37" s="75"/>
      <c r="R37" s="74"/>
      <c r="S37" s="71"/>
      <c r="T37" s="75"/>
      <c r="U37" s="113"/>
      <c r="V37" s="75"/>
    </row>
    <row r="38" spans="1:22" x14ac:dyDescent="0.25">
      <c r="A38" s="102" t="s">
        <v>104</v>
      </c>
      <c r="B38" s="77" t="s">
        <v>82</v>
      </c>
      <c r="C38" s="78">
        <f>C37+1</f>
        <v>512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>
        <v>50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ref="C39:C48" si="4">C38+1</f>
        <v>513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77"/>
      <c r="C40" s="78">
        <f t="shared" si="4"/>
        <v>514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515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9"/>
      <c r="B42" s="77"/>
      <c r="C42" s="78">
        <f t="shared" si="4"/>
        <v>516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517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518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519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4"/>
        <v>520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4"/>
        <v>521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522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79"/>
      <c r="B49" s="80"/>
      <c r="C49" s="78"/>
      <c r="D49" s="81">
        <f>SUM(D37:D48)</f>
        <v>0</v>
      </c>
      <c r="E49" s="81">
        <f t="shared" ref="E49:V49" si="5">SUM(E37:E48)</f>
        <v>0</v>
      </c>
      <c r="F49" s="82">
        <f t="shared" si="5"/>
        <v>0</v>
      </c>
      <c r="G49" s="82">
        <f t="shared" si="5"/>
        <v>0</v>
      </c>
      <c r="H49" s="82">
        <f t="shared" si="5"/>
        <v>0</v>
      </c>
      <c r="I49" s="82">
        <f t="shared" si="5"/>
        <v>0</v>
      </c>
      <c r="J49" s="82">
        <f t="shared" si="5"/>
        <v>0</v>
      </c>
      <c r="K49" s="82">
        <f t="shared" si="5"/>
        <v>0</v>
      </c>
      <c r="L49" s="83">
        <f t="shared" si="5"/>
        <v>0</v>
      </c>
      <c r="M49" s="83">
        <f t="shared" si="5"/>
        <v>0</v>
      </c>
      <c r="N49" s="82">
        <f t="shared" si="5"/>
        <v>0</v>
      </c>
      <c r="O49" s="81">
        <f t="shared" si="5"/>
        <v>50</v>
      </c>
      <c r="P49" s="82">
        <f t="shared" si="5"/>
        <v>0</v>
      </c>
      <c r="Q49" s="82">
        <f t="shared" si="5"/>
        <v>0</v>
      </c>
      <c r="R49" s="81">
        <f t="shared" si="5"/>
        <v>0</v>
      </c>
      <c r="S49" s="82">
        <f t="shared" si="5"/>
        <v>0</v>
      </c>
      <c r="T49" s="82">
        <f t="shared" si="5"/>
        <v>0</v>
      </c>
      <c r="U49" s="82">
        <f t="shared" si="5"/>
        <v>0</v>
      </c>
      <c r="V49" s="82">
        <f t="shared" si="5"/>
        <v>0</v>
      </c>
    </row>
    <row r="50" spans="1:22" ht="15.75" thickBot="1" x14ac:dyDescent="0.3">
      <c r="A50" s="87" t="s">
        <v>87</v>
      </c>
      <c r="B50" s="88">
        <f>D50+E50+F50*5+G50*3.5+O50+R50</f>
        <v>19483.96</v>
      </c>
      <c r="C50" s="89" t="s">
        <v>88</v>
      </c>
      <c r="D50" s="90">
        <f>D24+D36-D49</f>
        <v>2341</v>
      </c>
      <c r="E50" s="90">
        <f t="shared" ref="E50:V50" si="6">E24+E36-E49</f>
        <v>9171</v>
      </c>
      <c r="F50" s="91">
        <f t="shared" si="6"/>
        <v>143.39200000000005</v>
      </c>
      <c r="G50" s="91">
        <f t="shared" si="6"/>
        <v>0</v>
      </c>
      <c r="H50" s="91">
        <f t="shared" si="6"/>
        <v>75034.199999999924</v>
      </c>
      <c r="I50" s="91">
        <f t="shared" si="6"/>
        <v>41600.614999999998</v>
      </c>
      <c r="J50" s="91">
        <f t="shared" si="6"/>
        <v>294.30999999999733</v>
      </c>
      <c r="K50" s="91">
        <f t="shared" si="6"/>
        <v>1</v>
      </c>
      <c r="L50" s="92">
        <f t="shared" si="6"/>
        <v>5079.5000000000146</v>
      </c>
      <c r="M50" s="92">
        <f t="shared" si="6"/>
        <v>101904.42</v>
      </c>
      <c r="N50" s="91">
        <f t="shared" si="6"/>
        <v>550</v>
      </c>
      <c r="O50" s="90">
        <f t="shared" si="6"/>
        <v>5283</v>
      </c>
      <c r="P50" s="91">
        <f t="shared" si="6"/>
        <v>0.7799999998178464</v>
      </c>
      <c r="Q50" s="91">
        <f t="shared" si="6"/>
        <v>132228.45000000001</v>
      </c>
      <c r="R50" s="90">
        <f t="shared" si="6"/>
        <v>1972</v>
      </c>
      <c r="S50" s="91">
        <f t="shared" si="6"/>
        <v>21.380000000004657</v>
      </c>
      <c r="T50" s="91">
        <f t="shared" si="6"/>
        <v>42110.880000000005</v>
      </c>
      <c r="U50" s="91">
        <f t="shared" si="6"/>
        <v>380000</v>
      </c>
      <c r="V50" s="91">
        <f t="shared" si="6"/>
        <v>22738.360000000022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B22D-A100-4E0A-BF07-B6C730BE77B9}">
  <dimension ref="A1:V46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469</v>
      </c>
      <c r="D4" s="13">
        <f>'[1]18'!D50</f>
        <v>2341</v>
      </c>
      <c r="E4" s="13">
        <f>'[1]18'!E50</f>
        <v>9171</v>
      </c>
      <c r="F4" s="17">
        <f>'[1]18'!F50</f>
        <v>143.39200000000005</v>
      </c>
      <c r="G4" s="17">
        <f>'[1]18'!G50</f>
        <v>0</v>
      </c>
      <c r="H4" s="17">
        <f>'[1]18'!H50</f>
        <v>75034.199999999924</v>
      </c>
      <c r="I4" s="17">
        <f>'[1]18'!I50</f>
        <v>41600.614999999998</v>
      </c>
      <c r="J4" s="17">
        <f>'[1]18'!J50</f>
        <v>294.30999999999733</v>
      </c>
      <c r="K4" s="17">
        <f>'[1]18'!K50</f>
        <v>1</v>
      </c>
      <c r="L4" s="9">
        <f>'[1]18'!L50</f>
        <v>5079.5000000000146</v>
      </c>
      <c r="M4" s="15">
        <f>'[1]18'!M50</f>
        <v>101904.42</v>
      </c>
      <c r="N4" s="17">
        <f>'[1]18'!N50</f>
        <v>550</v>
      </c>
      <c r="O4" s="13">
        <f>'[1]18'!O50</f>
        <v>5283</v>
      </c>
      <c r="P4" s="17">
        <f>'[1]18'!P50</f>
        <v>0.7799999998178464</v>
      </c>
      <c r="Q4" s="17">
        <f>'[1]18'!Q50</f>
        <v>132228.45000000001</v>
      </c>
      <c r="R4" s="13">
        <f>'[1]18'!R50</f>
        <v>1972</v>
      </c>
      <c r="S4" s="17">
        <f>'[1]18'!S50</f>
        <v>21.380000000004657</v>
      </c>
      <c r="T4" s="17">
        <f>'[1]18'!T50</f>
        <v>42110.880000000005</v>
      </c>
      <c r="U4" s="17">
        <f>'[1]18'!U50</f>
        <v>380000</v>
      </c>
      <c r="V4" s="17">
        <f>'[1]18'!V50</f>
        <v>22738.360000000022</v>
      </c>
    </row>
    <row r="5" spans="1:22" x14ac:dyDescent="0.25">
      <c r="A5" s="18"/>
      <c r="B5" s="19" t="s">
        <v>32</v>
      </c>
      <c r="C5" s="6">
        <f>C4+1</f>
        <v>470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4212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471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1420</v>
      </c>
      <c r="S6" s="24"/>
      <c r="T6" s="30"/>
      <c r="U6" s="101"/>
      <c r="V6" s="30"/>
    </row>
    <row r="7" spans="1:22" x14ac:dyDescent="0.25">
      <c r="A7" s="18" t="s">
        <v>193</v>
      </c>
      <c r="B7" s="19" t="s">
        <v>40</v>
      </c>
      <c r="C7" s="6">
        <f t="shared" si="0"/>
        <v>472</v>
      </c>
      <c r="D7" s="20"/>
      <c r="E7" s="27">
        <v>737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10799</v>
      </c>
      <c r="R8" s="26"/>
      <c r="S8" s="24"/>
      <c r="T8" s="30"/>
      <c r="U8" s="101"/>
      <c r="V8" s="30"/>
    </row>
    <row r="9" spans="1:22" x14ac:dyDescent="0.25">
      <c r="A9" s="18"/>
      <c r="B9" s="19" t="s">
        <v>189</v>
      </c>
      <c r="C9" s="6">
        <f t="shared" si="0"/>
        <v>474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0</v>
      </c>
      <c r="U9" s="101"/>
      <c r="V9" s="30"/>
    </row>
    <row r="10" spans="1:22" x14ac:dyDescent="0.25">
      <c r="A10" s="18" t="s">
        <v>33</v>
      </c>
      <c r="B10" s="19" t="s">
        <v>34</v>
      </c>
      <c r="C10" s="6">
        <f t="shared" si="0"/>
        <v>475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>
        <v>2600</v>
      </c>
      <c r="U10" s="101"/>
      <c r="V10" s="30"/>
    </row>
    <row r="11" spans="1:22" x14ac:dyDescent="0.25">
      <c r="A11" s="18"/>
      <c r="B11" s="19"/>
      <c r="C11" s="6">
        <f t="shared" si="0"/>
        <v>476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477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478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479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481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483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2341</v>
      </c>
      <c r="E19" s="42">
        <f t="shared" si="1"/>
        <v>9908</v>
      </c>
      <c r="F19" s="43">
        <f t="shared" si="1"/>
        <v>143.39200000000005</v>
      </c>
      <c r="G19" s="43">
        <f t="shared" si="1"/>
        <v>0</v>
      </c>
      <c r="H19" s="43">
        <f t="shared" si="1"/>
        <v>75034.199999999924</v>
      </c>
      <c r="I19" s="43">
        <f t="shared" si="1"/>
        <v>41600.614999999998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4">
        <f t="shared" si="1"/>
        <v>101904.42</v>
      </c>
      <c r="N19" s="121">
        <f t="shared" si="1"/>
        <v>550</v>
      </c>
      <c r="O19" s="42">
        <f t="shared" si="1"/>
        <v>9495</v>
      </c>
      <c r="P19" s="43">
        <f t="shared" si="1"/>
        <v>0.7799999998178464</v>
      </c>
      <c r="Q19" s="43">
        <f t="shared" si="1"/>
        <v>143027.45000000001</v>
      </c>
      <c r="R19" s="42">
        <f t="shared" si="1"/>
        <v>3392</v>
      </c>
      <c r="S19" s="43">
        <f t="shared" si="1"/>
        <v>21.380000000004657</v>
      </c>
      <c r="T19" s="43">
        <f t="shared" si="1"/>
        <v>44710.880000000005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438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439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ref="C22:C31" si="2">C21+1</f>
        <v>440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441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442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si="2"/>
        <v>443</v>
      </c>
      <c r="D25" s="20"/>
      <c r="E25" s="27">
        <v>7455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-5283</v>
      </c>
      <c r="P25" s="24"/>
      <c r="Q25" s="30"/>
      <c r="R25" s="26">
        <v>-2172</v>
      </c>
      <c r="S25" s="24"/>
      <c r="T25" s="30"/>
      <c r="U25" s="101"/>
      <c r="V25" s="30"/>
    </row>
    <row r="26" spans="1:22" x14ac:dyDescent="0.25">
      <c r="A26" s="19" t="s">
        <v>47</v>
      </c>
      <c r="B26" s="19" t="s">
        <v>19</v>
      </c>
      <c r="C26" s="50">
        <f t="shared" si="2"/>
        <v>444</v>
      </c>
      <c r="D26" s="20"/>
      <c r="E26" s="27">
        <v>-13800</v>
      </c>
      <c r="F26" s="28"/>
      <c r="G26" s="28"/>
      <c r="H26" s="24"/>
      <c r="I26" s="24"/>
      <c r="J26" s="24"/>
      <c r="K26" s="24"/>
      <c r="L26" s="29"/>
      <c r="M26" s="24">
        <v>13800</v>
      </c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445</v>
      </c>
      <c r="D27" s="20"/>
      <c r="E27" s="27">
        <v>5482</v>
      </c>
      <c r="F27" s="28"/>
      <c r="G27" s="28"/>
      <c r="H27" s="24"/>
      <c r="I27" s="24"/>
      <c r="J27" s="24"/>
      <c r="K27" s="24"/>
      <c r="L27" s="29"/>
      <c r="M27" s="24"/>
      <c r="N27" s="23"/>
      <c r="O27" s="26">
        <v>-4112</v>
      </c>
      <c r="P27" s="24"/>
      <c r="Q27" s="30"/>
      <c r="R27" s="26">
        <v>-1370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102</v>
      </c>
      <c r="B29" s="19" t="s">
        <v>181</v>
      </c>
      <c r="C29" s="50">
        <f t="shared" si="2"/>
        <v>447</v>
      </c>
      <c r="D29" s="20"/>
      <c r="E29" s="27"/>
      <c r="F29" s="28">
        <v>-100</v>
      </c>
      <c r="G29" s="28"/>
      <c r="H29" s="24"/>
      <c r="I29" s="24">
        <v>100</v>
      </c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ht="15.75" thickBot="1" x14ac:dyDescent="0.3">
      <c r="A31" s="59"/>
      <c r="B31" s="60"/>
      <c r="C31" s="50">
        <f t="shared" si="2"/>
        <v>449</v>
      </c>
      <c r="D31" s="32"/>
      <c r="E31" s="33"/>
      <c r="F31" s="34"/>
      <c r="G31" s="34"/>
      <c r="H31" s="35"/>
      <c r="I31" s="35"/>
      <c r="J31" s="35"/>
      <c r="K31" s="35"/>
      <c r="L31" s="36"/>
      <c r="M31" s="35"/>
      <c r="N31" s="120"/>
      <c r="O31" s="38"/>
      <c r="P31" s="35"/>
      <c r="Q31" s="39"/>
      <c r="R31" s="38"/>
      <c r="S31" s="35"/>
      <c r="T31" s="39"/>
      <c r="U31" s="104"/>
      <c r="V31" s="39"/>
    </row>
    <row r="32" spans="1:22" ht="15.75" thickBot="1" x14ac:dyDescent="0.3">
      <c r="A32" s="207"/>
      <c r="B32" s="208"/>
      <c r="C32" s="61"/>
      <c r="D32" s="62">
        <f>SUM(D20:D31)</f>
        <v>0</v>
      </c>
      <c r="E32" s="62">
        <f t="shared" ref="E32:V32" si="3">SUM(E20:E31)</f>
        <v>-863</v>
      </c>
      <c r="F32" s="63">
        <f t="shared" si="3"/>
        <v>-100</v>
      </c>
      <c r="G32" s="63">
        <f t="shared" si="3"/>
        <v>0</v>
      </c>
      <c r="H32" s="63">
        <f t="shared" si="3"/>
        <v>0</v>
      </c>
      <c r="I32" s="63">
        <f t="shared" si="3"/>
        <v>100</v>
      </c>
      <c r="J32" s="63">
        <f t="shared" si="3"/>
        <v>0</v>
      </c>
      <c r="K32" s="63">
        <f t="shared" si="3"/>
        <v>0</v>
      </c>
      <c r="L32" s="64">
        <f t="shared" si="3"/>
        <v>0</v>
      </c>
      <c r="M32" s="64">
        <f t="shared" si="3"/>
        <v>13800</v>
      </c>
      <c r="N32" s="63">
        <f t="shared" si="3"/>
        <v>0</v>
      </c>
      <c r="O32" s="62">
        <f t="shared" si="3"/>
        <v>-9395</v>
      </c>
      <c r="P32" s="63">
        <f t="shared" si="3"/>
        <v>0</v>
      </c>
      <c r="Q32" s="63">
        <f t="shared" si="3"/>
        <v>0</v>
      </c>
      <c r="R32" s="62">
        <f t="shared" si="3"/>
        <v>-3542</v>
      </c>
      <c r="S32" s="63">
        <f t="shared" si="3"/>
        <v>0</v>
      </c>
      <c r="T32" s="63">
        <f t="shared" si="3"/>
        <v>0</v>
      </c>
      <c r="U32" s="63">
        <f t="shared" si="3"/>
        <v>0</v>
      </c>
      <c r="V32" s="63">
        <f t="shared" si="3"/>
        <v>0</v>
      </c>
    </row>
    <row r="33" spans="1:22" x14ac:dyDescent="0.25">
      <c r="A33" s="209" t="s">
        <v>48</v>
      </c>
      <c r="B33" s="210"/>
      <c r="C33" s="68">
        <v>512</v>
      </c>
      <c r="D33" s="69"/>
      <c r="E33" s="70"/>
      <c r="F33" s="71"/>
      <c r="G33" s="71"/>
      <c r="H33" s="71"/>
      <c r="I33" s="71"/>
      <c r="J33" s="71"/>
      <c r="K33" s="71"/>
      <c r="L33" s="72"/>
      <c r="M33" s="71"/>
      <c r="N33" s="126"/>
      <c r="O33" s="74"/>
      <c r="P33" s="71"/>
      <c r="Q33" s="75"/>
      <c r="R33" s="74"/>
      <c r="S33" s="71"/>
      <c r="T33" s="75"/>
      <c r="U33" s="113"/>
      <c r="V33" s="75"/>
    </row>
    <row r="34" spans="1:22" x14ac:dyDescent="0.25">
      <c r="A34" s="102" t="s">
        <v>168</v>
      </c>
      <c r="B34" s="77" t="s">
        <v>169</v>
      </c>
      <c r="C34" s="78">
        <f>C33+1</f>
        <v>513</v>
      </c>
      <c r="D34" s="20">
        <v>350</v>
      </c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ref="C35:C44" si="4">C34+1</f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>
        <v>100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>
        <v>50</v>
      </c>
      <c r="S36" s="24"/>
      <c r="T36" s="30"/>
      <c r="U36" s="101"/>
      <c r="V36" s="30"/>
    </row>
    <row r="37" spans="1:22" x14ac:dyDescent="0.25">
      <c r="A37" s="102" t="s">
        <v>19</v>
      </c>
      <c r="B37" s="77" t="s">
        <v>194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>
        <v>11.8</v>
      </c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522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523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79"/>
      <c r="B45" s="80"/>
      <c r="C45" s="78"/>
      <c r="D45" s="81">
        <f>SUM(D33:D44)</f>
        <v>350</v>
      </c>
      <c r="E45" s="81">
        <f t="shared" ref="E45:V45" si="5">SUM(E33:E44)</f>
        <v>0</v>
      </c>
      <c r="F45" s="82">
        <f t="shared" si="5"/>
        <v>0</v>
      </c>
      <c r="G45" s="82">
        <f t="shared" si="5"/>
        <v>0</v>
      </c>
      <c r="H45" s="82">
        <f t="shared" si="5"/>
        <v>0</v>
      </c>
      <c r="I45" s="82">
        <f t="shared" si="5"/>
        <v>0</v>
      </c>
      <c r="J45" s="82">
        <f t="shared" si="5"/>
        <v>0</v>
      </c>
      <c r="K45" s="82">
        <f t="shared" si="5"/>
        <v>0</v>
      </c>
      <c r="L45" s="83">
        <f t="shared" si="5"/>
        <v>0</v>
      </c>
      <c r="M45" s="83">
        <f t="shared" si="5"/>
        <v>11.8</v>
      </c>
      <c r="N45" s="82">
        <f t="shared" si="5"/>
        <v>0</v>
      </c>
      <c r="O45" s="81">
        <f t="shared" si="5"/>
        <v>100</v>
      </c>
      <c r="P45" s="82">
        <f t="shared" si="5"/>
        <v>0</v>
      </c>
      <c r="Q45" s="82">
        <f t="shared" si="5"/>
        <v>0</v>
      </c>
      <c r="R45" s="81">
        <f t="shared" si="5"/>
        <v>50</v>
      </c>
      <c r="S45" s="82">
        <f t="shared" si="5"/>
        <v>0</v>
      </c>
      <c r="T45" s="82">
        <f t="shared" si="5"/>
        <v>0</v>
      </c>
      <c r="U45" s="82">
        <f t="shared" si="5"/>
        <v>0</v>
      </c>
      <c r="V45" s="82">
        <f t="shared" si="5"/>
        <v>0</v>
      </c>
    </row>
    <row r="46" spans="1:22" ht="15.75" thickBot="1" x14ac:dyDescent="0.3">
      <c r="A46" s="87" t="s">
        <v>87</v>
      </c>
      <c r="B46" s="88">
        <f>D46+E46+F46*5+G46*3.5+O46+R46</f>
        <v>11052.960000000001</v>
      </c>
      <c r="C46" s="89" t="s">
        <v>88</v>
      </c>
      <c r="D46" s="90">
        <f>D19+D32-D45</f>
        <v>1991</v>
      </c>
      <c r="E46" s="90">
        <f t="shared" ref="E46:V46" si="6">E19+E32-E45</f>
        <v>9045</v>
      </c>
      <c r="F46" s="91">
        <f t="shared" si="6"/>
        <v>43.392000000000053</v>
      </c>
      <c r="G46" s="91">
        <f t="shared" si="6"/>
        <v>0</v>
      </c>
      <c r="H46" s="91">
        <f t="shared" si="6"/>
        <v>75034.199999999924</v>
      </c>
      <c r="I46" s="91">
        <f t="shared" si="6"/>
        <v>41700.614999999998</v>
      </c>
      <c r="J46" s="91">
        <f t="shared" si="6"/>
        <v>294.30999999999733</v>
      </c>
      <c r="K46" s="91">
        <f t="shared" si="6"/>
        <v>1</v>
      </c>
      <c r="L46" s="92">
        <f t="shared" si="6"/>
        <v>5079.5000000000146</v>
      </c>
      <c r="M46" s="92">
        <f t="shared" si="6"/>
        <v>115692.62</v>
      </c>
      <c r="N46" s="91">
        <f t="shared" si="6"/>
        <v>550</v>
      </c>
      <c r="O46" s="90">
        <f t="shared" si="6"/>
        <v>0</v>
      </c>
      <c r="P46" s="91">
        <f t="shared" si="6"/>
        <v>0.7799999998178464</v>
      </c>
      <c r="Q46" s="91">
        <f t="shared" si="6"/>
        <v>143027.45000000001</v>
      </c>
      <c r="R46" s="90">
        <f t="shared" si="6"/>
        <v>-200</v>
      </c>
      <c r="S46" s="91">
        <f t="shared" si="6"/>
        <v>21.380000000004657</v>
      </c>
      <c r="T46" s="91">
        <f t="shared" si="6"/>
        <v>44710.880000000005</v>
      </c>
      <c r="U46" s="91">
        <f t="shared" si="6"/>
        <v>380000</v>
      </c>
      <c r="V46" s="91">
        <f t="shared" si="6"/>
        <v>22738.360000000022</v>
      </c>
    </row>
  </sheetData>
  <mergeCells count="12">
    <mergeCell ref="U2:V2"/>
    <mergeCell ref="A19:B19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3BEA-14FD-4E51-99B0-0F02E7716C8A}">
  <dimension ref="A1:V47"/>
  <sheetViews>
    <sheetView rightToLeft="1" tabSelected="1" workbookViewId="0">
      <selection activeCell="B12" sqref="B12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475</v>
      </c>
      <c r="D4" s="13">
        <f>'[1]19'!D46</f>
        <v>1991</v>
      </c>
      <c r="E4" s="13">
        <f>'[1]19'!E46</f>
        <v>9045</v>
      </c>
      <c r="F4" s="17">
        <f>'[1]19'!F46</f>
        <v>43.392000000000053</v>
      </c>
      <c r="G4" s="17">
        <f>'[1]19'!G46</f>
        <v>0</v>
      </c>
      <c r="H4" s="17">
        <f>'[1]19'!H46</f>
        <v>75034.199999999924</v>
      </c>
      <c r="I4" s="17">
        <f>'[1]19'!I46</f>
        <v>41700.614999999998</v>
      </c>
      <c r="J4" s="17">
        <f>'[1]19'!J46</f>
        <v>294.30999999999733</v>
      </c>
      <c r="K4" s="17">
        <f>'[1]19'!K46</f>
        <v>1</v>
      </c>
      <c r="L4" s="9">
        <f>'[1]19'!L46</f>
        <v>5079.5000000000146</v>
      </c>
      <c r="M4" s="15">
        <f>'[1]19'!M46</f>
        <v>115692.62</v>
      </c>
      <c r="N4" s="17">
        <f>'[1]19'!N46</f>
        <v>550</v>
      </c>
      <c r="O4" s="13">
        <f>'[1]19'!O46</f>
        <v>0</v>
      </c>
      <c r="P4" s="17">
        <f>'[1]19'!P46</f>
        <v>0.7799999998178464</v>
      </c>
      <c r="Q4" s="17">
        <f>'[1]19'!Q46</f>
        <v>143027.45000000001</v>
      </c>
      <c r="R4" s="13">
        <f>'[1]19'!R46</f>
        <v>-200</v>
      </c>
      <c r="S4" s="17">
        <f>'[1]19'!S46</f>
        <v>21.380000000004657</v>
      </c>
      <c r="T4" s="17">
        <f>'[1]19'!T46</f>
        <v>44710.880000000005</v>
      </c>
      <c r="U4" s="17">
        <f>'[1]19'!U46</f>
        <v>380000</v>
      </c>
      <c r="V4" s="17">
        <f>'[1]19'!V46</f>
        <v>22738.360000000022</v>
      </c>
    </row>
    <row r="5" spans="1:22" x14ac:dyDescent="0.25">
      <c r="A5" s="18" t="s">
        <v>195</v>
      </c>
      <c r="B5" s="19" t="s">
        <v>196</v>
      </c>
      <c r="C5" s="6">
        <f>C4+1</f>
        <v>476</v>
      </c>
      <c r="D5" s="20"/>
      <c r="E5" s="27">
        <v>300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8" si="0">C5+1</f>
        <v>477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7080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478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2252</v>
      </c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479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7789</v>
      </c>
      <c r="R8" s="26"/>
      <c r="S8" s="24"/>
      <c r="T8" s="30"/>
      <c r="U8" s="101"/>
      <c r="V8" s="30"/>
    </row>
    <row r="9" spans="1:22" x14ac:dyDescent="0.25">
      <c r="A9" s="18" t="s">
        <v>33</v>
      </c>
      <c r="B9" s="19" t="s">
        <v>34</v>
      </c>
      <c r="C9" s="6">
        <f t="shared" si="0"/>
        <v>480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2200</v>
      </c>
      <c r="U9" s="101"/>
      <c r="V9" s="30"/>
    </row>
    <row r="10" spans="1:22" x14ac:dyDescent="0.25">
      <c r="A10" s="77"/>
      <c r="B10" s="19"/>
      <c r="C10" s="6">
        <f t="shared" si="0"/>
        <v>481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/>
      <c r="C11" s="6">
        <f t="shared" si="0"/>
        <v>482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6">
        <f t="shared" si="0"/>
        <v>483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484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>C13+1</f>
        <v>485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486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201"/>
      <c r="C16" s="6">
        <f t="shared" si="0"/>
        <v>487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488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489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1991</v>
      </c>
      <c r="E19" s="42">
        <f t="shared" si="1"/>
        <v>9345</v>
      </c>
      <c r="F19" s="43">
        <f t="shared" si="1"/>
        <v>43.392000000000053</v>
      </c>
      <c r="G19" s="43">
        <f t="shared" si="1"/>
        <v>0</v>
      </c>
      <c r="H19" s="43">
        <f t="shared" si="1"/>
        <v>75034.199999999924</v>
      </c>
      <c r="I19" s="43">
        <f t="shared" si="1"/>
        <v>41700.614999999998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5">
        <f>SUM(M4:M18)</f>
        <v>115692.62</v>
      </c>
      <c r="N19" s="121">
        <f t="shared" si="1"/>
        <v>550</v>
      </c>
      <c r="O19" s="42">
        <f t="shared" si="1"/>
        <v>7080</v>
      </c>
      <c r="P19" s="43">
        <f t="shared" si="1"/>
        <v>0.7799999998178464</v>
      </c>
      <c r="Q19" s="43">
        <f t="shared" si="1"/>
        <v>150816.45000000001</v>
      </c>
      <c r="R19" s="42">
        <f t="shared" si="1"/>
        <v>2052</v>
      </c>
      <c r="S19" s="43">
        <f t="shared" si="1"/>
        <v>21.380000000004657</v>
      </c>
      <c r="T19" s="43">
        <f t="shared" si="1"/>
        <v>46910.880000000005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447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448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43</v>
      </c>
      <c r="B22" s="19" t="s">
        <v>22</v>
      </c>
      <c r="C22" s="50">
        <f t="shared" ref="C22:C32" si="2">C21+1</f>
        <v>449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 t="s">
        <v>44</v>
      </c>
      <c r="B23" s="19" t="s">
        <v>25</v>
      </c>
      <c r="C23" s="50">
        <f t="shared" si="2"/>
        <v>450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 t="s">
        <v>43</v>
      </c>
      <c r="B24" s="19" t="s">
        <v>45</v>
      </c>
      <c r="C24" s="50">
        <f t="shared" si="2"/>
        <v>451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25</v>
      </c>
      <c r="B25" s="19" t="s">
        <v>22</v>
      </c>
      <c r="C25" s="50">
        <f t="shared" si="2"/>
        <v>452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 t="s">
        <v>94</v>
      </c>
      <c r="B26" s="19" t="s">
        <v>47</v>
      </c>
      <c r="C26" s="50">
        <f t="shared" si="2"/>
        <v>453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45</v>
      </c>
      <c r="B27" s="19" t="s">
        <v>22</v>
      </c>
      <c r="C27" s="50">
        <f t="shared" si="2"/>
        <v>454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 t="s">
        <v>47</v>
      </c>
      <c r="B28" s="19" t="s">
        <v>22</v>
      </c>
      <c r="C28" s="50">
        <f t="shared" si="2"/>
        <v>455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47</v>
      </c>
      <c r="B29" s="19" t="s">
        <v>10</v>
      </c>
      <c r="C29" s="50">
        <f t="shared" si="2"/>
        <v>456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457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458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459</v>
      </c>
      <c r="D32" s="32"/>
      <c r="E32" s="33"/>
      <c r="F32" s="34"/>
      <c r="G32" s="34"/>
      <c r="H32" s="35"/>
      <c r="I32" s="35"/>
      <c r="J32" s="35"/>
      <c r="K32" s="35"/>
      <c r="L32" s="36"/>
      <c r="M32" s="35"/>
      <c r="N32" s="120"/>
      <c r="O32" s="38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2">
        <f>SUM(D20:D32)</f>
        <v>0</v>
      </c>
      <c r="E33" s="62">
        <f t="shared" ref="E33:V33" si="3">SUM(E20:E32)</f>
        <v>0</v>
      </c>
      <c r="F33" s="63">
        <f t="shared" si="3"/>
        <v>0</v>
      </c>
      <c r="G33" s="63">
        <f t="shared" si="3"/>
        <v>0</v>
      </c>
      <c r="H33" s="63">
        <f t="shared" si="3"/>
        <v>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SUM(M21:M32)</f>
        <v>0</v>
      </c>
      <c r="N33" s="63">
        <f t="shared" si="3"/>
        <v>0</v>
      </c>
      <c r="O33" s="62">
        <f t="shared" si="3"/>
        <v>0</v>
      </c>
      <c r="P33" s="63">
        <f t="shared" si="3"/>
        <v>0</v>
      </c>
      <c r="Q33" s="63">
        <f t="shared" si="3"/>
        <v>0</v>
      </c>
      <c r="R33" s="62">
        <f t="shared" si="3"/>
        <v>0</v>
      </c>
      <c r="S33" s="63">
        <f t="shared" si="3"/>
        <v>0</v>
      </c>
      <c r="T33" s="63">
        <f t="shared" si="3"/>
        <v>0</v>
      </c>
      <c r="U33" s="63">
        <f t="shared" si="3"/>
        <v>0</v>
      </c>
      <c r="V33" s="63">
        <f t="shared" si="3"/>
        <v>0</v>
      </c>
    </row>
    <row r="34" spans="1:22" x14ac:dyDescent="0.25">
      <c r="A34" s="209" t="s">
        <v>48</v>
      </c>
      <c r="B34" s="210"/>
      <c r="C34" s="68">
        <v>516</v>
      </c>
      <c r="D34" s="69"/>
      <c r="E34" s="70"/>
      <c r="F34" s="71"/>
      <c r="G34" s="71"/>
      <c r="H34" s="71"/>
      <c r="I34" s="71"/>
      <c r="J34" s="71"/>
      <c r="K34" s="71"/>
      <c r="L34" s="72"/>
      <c r="M34" s="71"/>
      <c r="N34" s="126"/>
      <c r="O34" s="74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197</v>
      </c>
      <c r="B35" s="77" t="s">
        <v>198</v>
      </c>
      <c r="C35" s="78">
        <f>C34+1</f>
        <v>517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199</v>
      </c>
      <c r="B36" s="77" t="s">
        <v>200</v>
      </c>
      <c r="C36" s="78">
        <f t="shared" ref="C36:C45" si="4">C35+1</f>
        <v>518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168</v>
      </c>
      <c r="B37" s="77" t="s">
        <v>201</v>
      </c>
      <c r="C37" s="78">
        <f t="shared" si="4"/>
        <v>519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77" t="s">
        <v>202</v>
      </c>
      <c r="B38" s="77" t="s">
        <v>203</v>
      </c>
      <c r="C38" s="78">
        <f t="shared" si="4"/>
        <v>520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204</v>
      </c>
      <c r="B39" s="77" t="s">
        <v>203</v>
      </c>
      <c r="C39" s="78">
        <f t="shared" si="4"/>
        <v>521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205</v>
      </c>
      <c r="B40" s="77" t="s">
        <v>203</v>
      </c>
      <c r="C40" s="78">
        <f t="shared" si="4"/>
        <v>522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105</v>
      </c>
      <c r="B41" s="19" t="s">
        <v>206</v>
      </c>
      <c r="C41" s="78">
        <f t="shared" si="4"/>
        <v>523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207</v>
      </c>
      <c r="B42" s="19" t="s">
        <v>208</v>
      </c>
      <c r="C42" s="78">
        <f t="shared" si="4"/>
        <v>524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 t="s">
        <v>209</v>
      </c>
      <c r="B43" s="19" t="s">
        <v>210</v>
      </c>
      <c r="C43" s="78">
        <f t="shared" si="4"/>
        <v>525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 t="s">
        <v>209</v>
      </c>
      <c r="B44" s="19" t="s">
        <v>211</v>
      </c>
      <c r="C44" s="78">
        <f t="shared" si="4"/>
        <v>526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527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79"/>
      <c r="B46" s="80"/>
      <c r="C46" s="78"/>
      <c r="D46" s="81">
        <f>SUM(D34:D45)</f>
        <v>0</v>
      </c>
      <c r="E46" s="81">
        <f t="shared" ref="E46:V46" si="5">SUM(E34:E45)</f>
        <v>0</v>
      </c>
      <c r="F46" s="82">
        <f t="shared" si="5"/>
        <v>0</v>
      </c>
      <c r="G46" s="82">
        <f t="shared" si="5"/>
        <v>0</v>
      </c>
      <c r="H46" s="82">
        <f t="shared" si="5"/>
        <v>0</v>
      </c>
      <c r="I46" s="82">
        <f t="shared" si="5"/>
        <v>0</v>
      </c>
      <c r="J46" s="82">
        <f t="shared" si="5"/>
        <v>0</v>
      </c>
      <c r="K46" s="82">
        <f t="shared" si="5"/>
        <v>0</v>
      </c>
      <c r="L46" s="83">
        <f>SUM(L34:L45)</f>
        <v>0</v>
      </c>
      <c r="M46" s="83">
        <f>SUM(M34:M45)</f>
        <v>0</v>
      </c>
      <c r="N46" s="82">
        <f>SUM(N34:N45)</f>
        <v>0</v>
      </c>
      <c r="O46" s="81">
        <f t="shared" si="5"/>
        <v>0</v>
      </c>
      <c r="P46" s="82">
        <f t="shared" si="5"/>
        <v>0</v>
      </c>
      <c r="Q46" s="82">
        <f t="shared" si="5"/>
        <v>0</v>
      </c>
      <c r="R46" s="81">
        <f t="shared" si="5"/>
        <v>0</v>
      </c>
      <c r="S46" s="82">
        <f t="shared" si="5"/>
        <v>0</v>
      </c>
      <c r="T46" s="82">
        <f t="shared" si="5"/>
        <v>0</v>
      </c>
      <c r="U46" s="82">
        <f t="shared" si="5"/>
        <v>0</v>
      </c>
      <c r="V46" s="82">
        <f t="shared" si="5"/>
        <v>0</v>
      </c>
    </row>
    <row r="47" spans="1:22" ht="15.75" thickBot="1" x14ac:dyDescent="0.3">
      <c r="A47" s="87" t="s">
        <v>87</v>
      </c>
      <c r="B47" s="202">
        <f>D47+E47+F47*5+G47*3.5+O47+R47</f>
        <v>20684.96</v>
      </c>
      <c r="C47" s="89" t="s">
        <v>88</v>
      </c>
      <c r="D47" s="90">
        <f>D19+D33-D46</f>
        <v>1991</v>
      </c>
      <c r="E47" s="90">
        <f t="shared" ref="E47:V47" si="6">E19+E33-E46</f>
        <v>9345</v>
      </c>
      <c r="F47" s="91">
        <f t="shared" si="6"/>
        <v>43.392000000000053</v>
      </c>
      <c r="G47" s="91">
        <f t="shared" si="6"/>
        <v>0</v>
      </c>
      <c r="H47" s="91">
        <f t="shared" si="6"/>
        <v>75034.199999999924</v>
      </c>
      <c r="I47" s="91">
        <f t="shared" si="6"/>
        <v>41700.614999999998</v>
      </c>
      <c r="J47" s="91">
        <f t="shared" si="6"/>
        <v>294.30999999999733</v>
      </c>
      <c r="K47" s="91">
        <f t="shared" si="6"/>
        <v>1</v>
      </c>
      <c r="L47" s="92">
        <f>L19+L33-L46</f>
        <v>5079.5000000000146</v>
      </c>
      <c r="M47" s="92">
        <f>M19+M33-M46</f>
        <v>115692.62</v>
      </c>
      <c r="N47" s="91">
        <f>N19+N33-N46</f>
        <v>550</v>
      </c>
      <c r="O47" s="90">
        <f t="shared" si="6"/>
        <v>7080</v>
      </c>
      <c r="P47" s="91">
        <f t="shared" si="6"/>
        <v>0.7799999998178464</v>
      </c>
      <c r="Q47" s="91">
        <f t="shared" si="6"/>
        <v>150816.45000000001</v>
      </c>
      <c r="R47" s="90">
        <f t="shared" si="6"/>
        <v>2052</v>
      </c>
      <c r="S47" s="91">
        <f t="shared" si="6"/>
        <v>21.380000000004657</v>
      </c>
      <c r="T47" s="91">
        <f t="shared" si="6"/>
        <v>46910.880000000005</v>
      </c>
      <c r="U47" s="91">
        <f t="shared" si="6"/>
        <v>380000</v>
      </c>
      <c r="V47" s="91">
        <f t="shared" si="6"/>
        <v>22738.360000000022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2026-05-21T05:42:25Z</dcterms:modified>
</cp:coreProperties>
</file>